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2026\05_AUSTERIDAD DEL GASTO\"/>
    </mc:Choice>
  </mc:AlternateContent>
  <xr:revisionPtr revIDLastSave="0" documentId="8_{E21CCD88-3576-4E2F-84BC-E63F95D3D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alle APC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F5" i="1" l="1"/>
  <c r="F6" i="1"/>
  <c r="F8" i="1"/>
  <c r="F11" i="1" s="1"/>
  <c r="F9" i="1"/>
  <c r="F10" i="1"/>
  <c r="F12" i="1"/>
  <c r="F13" i="1"/>
  <c r="F14" i="1"/>
  <c r="F15" i="1"/>
  <c r="F16" i="1"/>
  <c r="F17" i="1"/>
  <c r="F18" i="1"/>
  <c r="F20" i="1"/>
  <c r="F21" i="1"/>
  <c r="F22" i="1"/>
  <c r="F23" i="1"/>
  <c r="F25" i="1"/>
  <c r="F26" i="1"/>
  <c r="F27" i="1"/>
  <c r="F28" i="1"/>
  <c r="F29" i="1"/>
  <c r="F36" i="1" s="1"/>
  <c r="F30" i="1"/>
  <c r="F31" i="1"/>
  <c r="F32" i="1"/>
  <c r="F33" i="1"/>
  <c r="F34" i="1"/>
  <c r="F35" i="1"/>
  <c r="F37" i="1"/>
  <c r="F38" i="1"/>
  <c r="F40" i="1"/>
  <c r="F41" i="1"/>
  <c r="F42" i="1"/>
  <c r="D42" i="1"/>
  <c r="D39" i="1"/>
  <c r="D36" i="1"/>
  <c r="D24" i="1"/>
  <c r="D19" i="1"/>
  <c r="D14" i="1"/>
  <c r="D11" i="1"/>
  <c r="D7" i="1"/>
  <c r="F24" i="1" l="1"/>
  <c r="F19" i="1"/>
  <c r="F39" i="1"/>
  <c r="F7" i="1"/>
  <c r="I5" i="1"/>
  <c r="H42" i="1" l="1"/>
  <c r="G42" i="1"/>
  <c r="E42" i="1"/>
  <c r="I41" i="1"/>
  <c r="J41" i="1" s="1"/>
  <c r="I40" i="1"/>
  <c r="H39" i="1"/>
  <c r="G39" i="1"/>
  <c r="E39" i="1"/>
  <c r="I38" i="1"/>
  <c r="I37" i="1"/>
  <c r="J37" i="1" s="1"/>
  <c r="H36" i="1"/>
  <c r="G36" i="1"/>
  <c r="E36" i="1"/>
  <c r="I35" i="1"/>
  <c r="I34" i="1"/>
  <c r="I33" i="1"/>
  <c r="I32" i="1"/>
  <c r="I31" i="1"/>
  <c r="I30" i="1"/>
  <c r="J30" i="1" s="1"/>
  <c r="I29" i="1"/>
  <c r="I28" i="1"/>
  <c r="I27" i="1"/>
  <c r="J27" i="1"/>
  <c r="I26" i="1"/>
  <c r="I25" i="1"/>
  <c r="H24" i="1"/>
  <c r="G24" i="1"/>
  <c r="E24" i="1"/>
  <c r="I23" i="1"/>
  <c r="I22" i="1"/>
  <c r="J22" i="1" s="1"/>
  <c r="I21" i="1"/>
  <c r="I20" i="1"/>
  <c r="J20" i="1" s="1"/>
  <c r="H19" i="1"/>
  <c r="G19" i="1"/>
  <c r="E19" i="1"/>
  <c r="I18" i="1"/>
  <c r="J18" i="1"/>
  <c r="I17" i="1"/>
  <c r="I16" i="1"/>
  <c r="I15" i="1"/>
  <c r="H14" i="1"/>
  <c r="G14" i="1"/>
  <c r="E14" i="1"/>
  <c r="I13" i="1"/>
  <c r="J13" i="1" s="1"/>
  <c r="I12" i="1"/>
  <c r="J12" i="1" s="1"/>
  <c r="H11" i="1"/>
  <c r="G11" i="1"/>
  <c r="E11" i="1"/>
  <c r="I10" i="1"/>
  <c r="I9" i="1"/>
  <c r="I8" i="1"/>
  <c r="H7" i="1"/>
  <c r="G7" i="1"/>
  <c r="E7" i="1"/>
  <c r="I6" i="1"/>
  <c r="J5" i="1"/>
  <c r="F4" i="1"/>
  <c r="J4" i="1" s="1"/>
  <c r="J21" i="1" l="1"/>
  <c r="J23" i="1"/>
  <c r="J38" i="1"/>
  <c r="J9" i="1"/>
  <c r="J16" i="1"/>
  <c r="J25" i="1"/>
  <c r="J29" i="1"/>
  <c r="J31" i="1"/>
  <c r="J33" i="1"/>
  <c r="J40" i="1"/>
  <c r="J8" i="1"/>
  <c r="J15" i="1"/>
  <c r="J26" i="1"/>
  <c r="J28" i="1"/>
  <c r="J32" i="1"/>
  <c r="J34" i="1"/>
  <c r="J17" i="1"/>
  <c r="J6" i="1"/>
  <c r="I19" i="1"/>
  <c r="J19" i="1" s="1"/>
  <c r="E43" i="1"/>
  <c r="J10" i="1"/>
  <c r="I7" i="1"/>
  <c r="I24" i="1"/>
  <c r="I11" i="1"/>
  <c r="D43" i="1"/>
  <c r="I14" i="1"/>
  <c r="I39" i="1"/>
  <c r="J39" i="1" s="1"/>
  <c r="G43" i="1"/>
  <c r="H43" i="1"/>
  <c r="I42" i="1"/>
  <c r="I36" i="1"/>
  <c r="J35" i="1"/>
  <c r="J7" i="1" l="1"/>
  <c r="J24" i="1"/>
  <c r="J11" i="1"/>
  <c r="J36" i="1"/>
  <c r="J14" i="1"/>
  <c r="J42" i="1"/>
  <c r="F43" i="1"/>
  <c r="I43" i="1"/>
  <c r="J43" i="1" l="1"/>
</calcChain>
</file>

<file path=xl/sharedStrings.xml><?xml version="1.0" encoding="utf-8"?>
<sst xmlns="http://schemas.openxmlformats.org/spreadsheetml/2006/main" count="64" uniqueCount="64">
  <si>
    <t>CONCEPTOS DE GASTO - Decreto 0199 de 2024</t>
  </si>
  <si>
    <t>DESCRIPCIÓN</t>
  </si>
  <si>
    <t>META DE AUSTERIDAD ANUAL</t>
  </si>
  <si>
    <t>Art.  3 - Contratación de personal para la prestación de servicios profesionales y de apoyo a la gestión</t>
  </si>
  <si>
    <r>
      <rPr>
        <b/>
        <sz val="10"/>
        <rFont val="Verdana"/>
        <family val="2"/>
      </rPr>
      <t>TOTAL Art.3</t>
    </r>
    <r>
      <rPr>
        <sz val="10"/>
        <rFont val="Verdana"/>
        <family val="2"/>
      </rPr>
      <t xml:space="preserve"> - Contratación de personal para la prestación de servicios profesionales y de apoyo a la gestión</t>
    </r>
  </si>
  <si>
    <t>Art. 4 - Horas extras y vacaciones</t>
  </si>
  <si>
    <t>Horas extras</t>
  </si>
  <si>
    <t>Indemnizaciones por vacaciones</t>
  </si>
  <si>
    <t>TOTAL  Art.4</t>
  </si>
  <si>
    <t>Art. 5  - Mantenimiento de bienes inmuebles, cambio de sede y adquisición de bienes muebles e inmuebles</t>
  </si>
  <si>
    <t>Servicios Generales de Construcciones</t>
  </si>
  <si>
    <t>Servicios de terminacion y acabados de edificios</t>
  </si>
  <si>
    <t>Adquisición de bienes muebles</t>
  </si>
  <si>
    <t>TOTAL  Art.5 - Mantenimiento</t>
  </si>
  <si>
    <t xml:space="preserve">Art. 5 Arrendamiento de bienes inmuebles </t>
  </si>
  <si>
    <t>Servicio de alquiler o arrendamiento con o sin opcion de compra</t>
  </si>
  <si>
    <t>Servicio de arrendamiento, a comision</t>
  </si>
  <si>
    <t>TOTAL  Art.5 - Arrendamientos</t>
  </si>
  <si>
    <t>Art. 7 - Suministro de tiquetes</t>
  </si>
  <si>
    <r>
      <rPr>
        <b/>
        <sz val="10"/>
        <rFont val="Verdana"/>
        <family val="2"/>
      </rPr>
      <t>TOTAL Art.7</t>
    </r>
    <r>
      <rPr>
        <sz val="10"/>
        <rFont val="Verdana"/>
        <family val="2"/>
      </rPr>
      <t xml:space="preserve"> Servicios de transporte de pasajeros</t>
    </r>
  </si>
  <si>
    <t>Art. 8. Reconocimiento de viáticos</t>
  </si>
  <si>
    <t>Viáticos de los funcionarios en comision</t>
  </si>
  <si>
    <t>Servicio de alojamiento estadías cortas</t>
  </si>
  <si>
    <t>Otros servicios de alojamiento</t>
  </si>
  <si>
    <t>TOTAL  Art.8</t>
  </si>
  <si>
    <t>Art. 11 - Eventos</t>
  </si>
  <si>
    <t>Servicio de suministro de comidas</t>
  </si>
  <si>
    <t>Servicio de suministro de bebidas para consumo</t>
  </si>
  <si>
    <t xml:space="preserve">Servicio de organización y asistencia de convenciones </t>
  </si>
  <si>
    <t>Otros servicios de esparcimiento (bienestar)</t>
  </si>
  <si>
    <t>TOTAL  Art.11</t>
  </si>
  <si>
    <t>Art. 13 - Vigilancia</t>
  </si>
  <si>
    <r>
      <rPr>
        <b/>
        <sz val="10"/>
        <rFont val="Verdana"/>
        <family val="2"/>
      </rPr>
      <t>TOTAL Art.13</t>
    </r>
    <r>
      <rPr>
        <sz val="10"/>
        <rFont val="Verdana"/>
        <family val="2"/>
      </rPr>
      <t xml:space="preserve"> Servicios de seguridad y vigilancia</t>
    </r>
  </si>
  <si>
    <t>Art. 14 - Vehículos oficiales</t>
  </si>
  <si>
    <r>
      <rPr>
        <b/>
        <sz val="10"/>
        <rFont val="Verdana"/>
        <family val="2"/>
      </rPr>
      <t>TOTAL Art.14</t>
    </r>
    <r>
      <rPr>
        <sz val="10"/>
        <rFont val="Verdana"/>
        <family val="2"/>
      </rPr>
      <t xml:space="preserve"> Vehículos automotores, remolques</t>
    </r>
  </si>
  <si>
    <t>Art. 15 - Ahorro en publicidad estatal</t>
  </si>
  <si>
    <r>
      <rPr>
        <b/>
        <sz val="10"/>
        <rFont val="Verdana"/>
        <family val="2"/>
      </rPr>
      <t>TOTAL Art.15</t>
    </r>
    <r>
      <rPr>
        <sz val="10"/>
        <rFont val="Verdana"/>
        <family val="2"/>
      </rPr>
      <t xml:space="preserve"> Servicios de publicidad y/o espacios publicitarios</t>
    </r>
  </si>
  <si>
    <t>Art.16 - Papelería y Telefonía</t>
  </si>
  <si>
    <t>Pasta de papel, papel y carton</t>
  </si>
  <si>
    <t>Libros de registros lib de contab</t>
  </si>
  <si>
    <t>Otros art manufacturados</t>
  </si>
  <si>
    <t>Máquinas para of y contabilidad</t>
  </si>
  <si>
    <t>Otras maq para usos especiales</t>
  </si>
  <si>
    <t>Serv de edición, impresión</t>
  </si>
  <si>
    <t>Libros impresos</t>
  </si>
  <si>
    <t>Servicio de telefonia y otras telecomunicaciones</t>
  </si>
  <si>
    <t>TOTAL Art. 16</t>
  </si>
  <si>
    <t>Art. 17 - Suscripción a periódicos y revistas, publicaciones y base de datos</t>
  </si>
  <si>
    <t>Servicio de contenido en linea</t>
  </si>
  <si>
    <t>Diarios, revistas y publicaciones  por lo menos 4 veces por semana</t>
  </si>
  <si>
    <t>TOTAL Art. 17</t>
  </si>
  <si>
    <t>Art. 22 - Sostenibilidad ambiental (consumo de agua y energía)</t>
  </si>
  <si>
    <t>Servicio de alcantarillado, servicio de limpieza, tratamiento de aguas residuales y tanques sépticos</t>
  </si>
  <si>
    <t>Servicio de distribución de electricidad</t>
  </si>
  <si>
    <t>TOTAL Art.22</t>
  </si>
  <si>
    <t xml:space="preserve">TOTAL </t>
  </si>
  <si>
    <t xml:space="preserve">Fuente: SIIF Nación </t>
  </si>
  <si>
    <t>PLAN DE AUSTERIDAD DEL GASTO PÚBLICO DE LA APC VIGENCIA 2026</t>
  </si>
  <si>
    <t>EJECUCIÓN RECURSOS VIGENCIA 2025</t>
  </si>
  <si>
    <t>EJECUCIÓN RECURSOS RESERVA 2024</t>
  </si>
  <si>
    <t>TOTAL EJECUCIÓN  PRESUPUESTO 2025 Y RESERVA 2024</t>
  </si>
  <si>
    <t>PROYECCIÓN EJECUCIÓN RECURSOS  RESERVA 2025</t>
  </si>
  <si>
    <t>PROYECCIÓN EJECUCIÓN RECURSOS VIGENCIA 2026</t>
  </si>
  <si>
    <t>TOTAL PROYECCIÓN EJECUCIÓN PRESUPUESTO 2026 Y RESERVA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</si>
</sst>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theme="0"/>
      <name val="Verdana"/>
      <family val="2"/>
    </font>
    <font>
      <sz val="8"/>
      <color theme="1"/>
      <name val="Verdana"/>
      <family val="2"/>
    </font>
    <font>
      <sz val="9"/>
      <color rgb="FFFF0000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justify" vertical="center"/>
      <protection locked="0"/>
    </xf>
    <xf numFmtId="164" fontId="5" fillId="4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10" xfId="0" applyNumberFormat="1" applyFont="1" applyFill="1" applyBorder="1" applyAlignment="1">
      <alignment horizontal="center" vertical="center" wrapText="1"/>
    </xf>
    <xf numFmtId="164" fontId="5" fillId="5" borderId="11" xfId="1" applyNumberFormat="1" applyFont="1" applyFill="1" applyBorder="1" applyAlignment="1" applyProtection="1">
      <alignment horizontal="center" vertical="center" wrapText="1"/>
    </xf>
    <xf numFmtId="164" fontId="6" fillId="4" borderId="9" xfId="1" applyNumberFormat="1" applyFont="1" applyFill="1" applyBorder="1" applyAlignment="1" applyProtection="1">
      <alignment horizontal="center" vertical="center"/>
      <protection locked="0"/>
    </xf>
    <xf numFmtId="164" fontId="6" fillId="5" borderId="9" xfId="1" applyNumberFormat="1" applyFont="1" applyFill="1" applyBorder="1" applyAlignment="1" applyProtection="1">
      <alignment horizontal="center" vertical="center"/>
    </xf>
    <xf numFmtId="164" fontId="6" fillId="5" borderId="11" xfId="1" applyNumberFormat="1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justify" vertical="center" wrapText="1"/>
      <protection locked="0"/>
    </xf>
    <xf numFmtId="164" fontId="5" fillId="4" borderId="9" xfId="1" applyNumberFormat="1" applyFont="1" applyFill="1" applyBorder="1" applyAlignment="1" applyProtection="1">
      <alignment horizontal="center" vertical="center"/>
      <protection locked="0"/>
    </xf>
    <xf numFmtId="164" fontId="5" fillId="5" borderId="9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10" fontId="8" fillId="5" borderId="16" xfId="2" applyNumberFormat="1" applyFont="1" applyFill="1" applyBorder="1" applyAlignment="1" applyProtection="1">
      <alignment horizontal="center" vertical="center"/>
    </xf>
    <xf numFmtId="10" fontId="6" fillId="5" borderId="16" xfId="2" applyNumberFormat="1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164" fontId="6" fillId="4" borderId="9" xfId="3" applyNumberFormat="1" applyFont="1" applyFill="1" applyBorder="1" applyAlignment="1" applyProtection="1">
      <alignment horizontal="center" vertical="center"/>
      <protection locked="0"/>
    </xf>
    <xf numFmtId="164" fontId="6" fillId="5" borderId="9" xfId="3" applyNumberFormat="1" applyFont="1" applyFill="1" applyBorder="1" applyAlignment="1" applyProtection="1">
      <alignment horizontal="center" vertical="center"/>
    </xf>
    <xf numFmtId="164" fontId="5" fillId="4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5" borderId="9" xfId="1" applyNumberFormat="1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justify" vertical="center"/>
      <protection locked="0"/>
    </xf>
    <xf numFmtId="164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164" fontId="6" fillId="5" borderId="9" xfId="1" applyNumberFormat="1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justify" vertical="center" wrapText="1"/>
      <protection locked="0"/>
    </xf>
    <xf numFmtId="164" fontId="5" fillId="4" borderId="20" xfId="1" applyNumberFormat="1" applyFont="1" applyFill="1" applyBorder="1" applyAlignment="1" applyProtection="1">
      <alignment horizontal="center" vertical="center"/>
      <protection locked="0"/>
    </xf>
    <xf numFmtId="164" fontId="5" fillId="5" borderId="20" xfId="1" applyNumberFormat="1" applyFont="1" applyFill="1" applyBorder="1" applyAlignment="1" applyProtection="1">
      <alignment horizontal="center" vertical="center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10" fontId="12" fillId="5" borderId="16" xfId="2" applyNumberFormat="1" applyFont="1" applyFill="1" applyBorder="1" applyAlignment="1" applyProtection="1">
      <alignment horizontal="center" vertical="center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 xr:uid="{00000000-0005-0000-0000-000001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334508</xdr:colOff>
      <xdr:row>1</xdr:row>
      <xdr:rowOff>63502</xdr:rowOff>
    </xdr:from>
    <xdr:to>
      <xdr:col>9</xdr:col>
      <xdr:colOff>1070429</xdr:colOff>
      <xdr:row>1</xdr:row>
      <xdr:rowOff>1218263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33D8BF-3B4D-CD5A-5064-43CF119B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21794" y="317502"/>
          <a:ext cx="2613706" cy="1154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tabSelected="1" zoomScale="70" zoomScaleNormal="70" workbookViewId="0">
      <selection activeCell="F19" sqref="F19"/>
    </sheetView>
  </sheetViews>
  <sheetFormatPr baseColWidth="10" defaultColWidth="11.42578125" defaultRowHeight="11.25" x14ac:dyDescent="0.25"/>
  <cols>
    <col min="1" max="1" width="4.42578125" style="1" customWidth="1"/>
    <col min="2" max="2" width="32.5703125" style="1" customWidth="1"/>
    <col min="3" max="3" width="41.28515625" style="1" customWidth="1"/>
    <col min="4" max="4" width="24" style="1" customWidth="1"/>
    <col min="5" max="5" width="24.28515625" style="1" customWidth="1"/>
    <col min="6" max="7" width="26.140625" style="1" customWidth="1"/>
    <col min="8" max="9" width="26.85546875" style="1" customWidth="1"/>
    <col min="10" max="10" width="18.85546875" style="1" customWidth="1"/>
    <col min="11" max="16384" width="11.42578125" style="1"/>
  </cols>
  <sheetData>
    <row r="1" spans="2:10" ht="20.100000000000001" customHeight="1" thickBot="1" x14ac:dyDescent="0.3"/>
    <row r="2" spans="2:10" ht="98.45" customHeight="1" thickBot="1" x14ac:dyDescent="0.3">
      <c r="B2" s="48" t="s">
        <v>57</v>
      </c>
      <c r="C2" s="49"/>
      <c r="D2" s="49"/>
      <c r="E2" s="49"/>
      <c r="F2" s="49"/>
      <c r="G2" s="49"/>
      <c r="H2" s="49"/>
      <c r="I2" s="50"/>
      <c r="J2" s="51"/>
    </row>
    <row r="3" spans="2:10" ht="63" customHeight="1" thickBot="1" x14ac:dyDescent="0.3">
      <c r="B3" s="2" t="s">
        <v>0</v>
      </c>
      <c r="C3" s="3" t="s">
        <v>1</v>
      </c>
      <c r="D3" s="3" t="s">
        <v>58</v>
      </c>
      <c r="E3" s="3" t="s">
        <v>59</v>
      </c>
      <c r="F3" s="3" t="s">
        <v>60</v>
      </c>
      <c r="G3" s="4" t="s">
        <v>61</v>
      </c>
      <c r="H3" s="4" t="s">
        <v>62</v>
      </c>
      <c r="I3" s="4" t="s">
        <v>63</v>
      </c>
      <c r="J3" s="5" t="s">
        <v>2</v>
      </c>
    </row>
    <row r="4" spans="2:10" ht="51" x14ac:dyDescent="0.25">
      <c r="B4" s="6" t="s">
        <v>3</v>
      </c>
      <c r="C4" s="7" t="s">
        <v>4</v>
      </c>
      <c r="D4" s="8">
        <v>1721575000</v>
      </c>
      <c r="E4" s="9">
        <v>0</v>
      </c>
      <c r="F4" s="10">
        <f>+D4+E4</f>
        <v>1721575000</v>
      </c>
      <c r="G4" s="9">
        <v>0</v>
      </c>
      <c r="H4" s="8">
        <v>813404660</v>
      </c>
      <c r="I4" s="11">
        <f>+H4+G4+650000000</f>
        <v>1463404660</v>
      </c>
      <c r="J4" s="37">
        <f t="shared" ref="J4:J9" si="0">IFERROR(I4/F4-1,0)</f>
        <v>-0.14996171528977831</v>
      </c>
    </row>
    <row r="5" spans="2:10" ht="20.100000000000001" customHeight="1" x14ac:dyDescent="0.25">
      <c r="B5" s="41" t="s">
        <v>5</v>
      </c>
      <c r="C5" s="7" t="s">
        <v>6</v>
      </c>
      <c r="D5" s="12">
        <v>45772024</v>
      </c>
      <c r="E5" s="12">
        <v>0</v>
      </c>
      <c r="F5" s="13">
        <f>+D5+E5</f>
        <v>45772024</v>
      </c>
      <c r="G5" s="12">
        <v>0</v>
      </c>
      <c r="H5" s="12">
        <v>45772024</v>
      </c>
      <c r="I5" s="14">
        <f>+H5+G5</f>
        <v>45772024</v>
      </c>
      <c r="J5" s="19">
        <f t="shared" si="0"/>
        <v>0</v>
      </c>
    </row>
    <row r="6" spans="2:10" ht="20.100000000000001" customHeight="1" x14ac:dyDescent="0.25">
      <c r="B6" s="42"/>
      <c r="C6" s="7" t="s">
        <v>7</v>
      </c>
      <c r="D6" s="12">
        <v>77196091</v>
      </c>
      <c r="E6" s="12">
        <v>0</v>
      </c>
      <c r="F6" s="13">
        <f>+D6+E6</f>
        <v>77196091</v>
      </c>
      <c r="G6" s="12">
        <v>0</v>
      </c>
      <c r="H6" s="12">
        <v>77196091</v>
      </c>
      <c r="I6" s="14">
        <f>+H6+G6</f>
        <v>77196091</v>
      </c>
      <c r="J6" s="19">
        <f t="shared" si="0"/>
        <v>0</v>
      </c>
    </row>
    <row r="7" spans="2:10" s="18" customFormat="1" ht="20.100000000000001" customHeight="1" x14ac:dyDescent="0.25">
      <c r="B7" s="47"/>
      <c r="C7" s="15" t="s">
        <v>8</v>
      </c>
      <c r="D7" s="16">
        <f>SUM(D5:D6)</f>
        <v>122968115</v>
      </c>
      <c r="E7" s="16">
        <f t="shared" ref="E7" si="1">SUM(E5:E6)</f>
        <v>0</v>
      </c>
      <c r="F7" s="17">
        <f>SUM(F5:F6)</f>
        <v>122968115</v>
      </c>
      <c r="G7" s="16">
        <f>SUM(G5:G6)</f>
        <v>0</v>
      </c>
      <c r="H7" s="16">
        <f>SUM(H5:H6)</f>
        <v>122968115</v>
      </c>
      <c r="I7" s="17">
        <f>SUM(I5:I6)</f>
        <v>122968115</v>
      </c>
      <c r="J7" s="37">
        <f t="shared" si="0"/>
        <v>0</v>
      </c>
    </row>
    <row r="8" spans="2:10" ht="12.75" x14ac:dyDescent="0.25">
      <c r="B8" s="41" t="s">
        <v>9</v>
      </c>
      <c r="C8" s="7" t="s">
        <v>10</v>
      </c>
      <c r="D8" s="12">
        <v>0</v>
      </c>
      <c r="E8" s="12">
        <v>0</v>
      </c>
      <c r="F8" s="13">
        <f>+D8+E8</f>
        <v>0</v>
      </c>
      <c r="G8" s="12">
        <v>0</v>
      </c>
      <c r="H8" s="12">
        <v>0</v>
      </c>
      <c r="I8" s="14">
        <f>+H8+G8</f>
        <v>0</v>
      </c>
      <c r="J8" s="19">
        <f t="shared" si="0"/>
        <v>0</v>
      </c>
    </row>
    <row r="9" spans="2:10" ht="25.5" x14ac:dyDescent="0.25">
      <c r="B9" s="42"/>
      <c r="C9" s="7" t="s">
        <v>11</v>
      </c>
      <c r="D9" s="12">
        <v>0</v>
      </c>
      <c r="E9" s="12">
        <v>0</v>
      </c>
      <c r="F9" s="13">
        <f>+D9+E9</f>
        <v>0</v>
      </c>
      <c r="G9" s="12">
        <v>0</v>
      </c>
      <c r="H9" s="12">
        <v>0</v>
      </c>
      <c r="I9" s="14">
        <f>+H9+G9</f>
        <v>0</v>
      </c>
      <c r="J9" s="19">
        <f t="shared" si="0"/>
        <v>0</v>
      </c>
    </row>
    <row r="10" spans="2:10" ht="20.100000000000001" customHeight="1" x14ac:dyDescent="0.25">
      <c r="B10" s="42"/>
      <c r="C10" s="7" t="s">
        <v>12</v>
      </c>
      <c r="D10" s="12">
        <v>0</v>
      </c>
      <c r="E10" s="12">
        <v>8380000</v>
      </c>
      <c r="F10" s="13">
        <f>+D10+E10</f>
        <v>8380000</v>
      </c>
      <c r="G10" s="12">
        <v>0</v>
      </c>
      <c r="H10" s="12">
        <v>0</v>
      </c>
      <c r="I10" s="14">
        <f>+H10+G10</f>
        <v>0</v>
      </c>
      <c r="J10" s="20">
        <f>+I10/F10-1</f>
        <v>-1</v>
      </c>
    </row>
    <row r="11" spans="2:10" s="18" customFormat="1" ht="20.100000000000001" customHeight="1" x14ac:dyDescent="0.25">
      <c r="B11" s="47"/>
      <c r="C11" s="15" t="s">
        <v>13</v>
      </c>
      <c r="D11" s="16">
        <f t="shared" ref="D11" si="2">SUM(D8:D10)</f>
        <v>0</v>
      </c>
      <c r="E11" s="16">
        <f t="shared" ref="E11:I11" si="3">SUM(E8:E10)</f>
        <v>8380000</v>
      </c>
      <c r="F11" s="17">
        <f t="shared" si="3"/>
        <v>8380000</v>
      </c>
      <c r="G11" s="16">
        <f t="shared" si="3"/>
        <v>0</v>
      </c>
      <c r="H11" s="16">
        <f t="shared" si="3"/>
        <v>0</v>
      </c>
      <c r="I11" s="17">
        <f t="shared" si="3"/>
        <v>0</v>
      </c>
      <c r="J11" s="37">
        <f t="shared" ref="J11:J34" si="4">IFERROR(I11/F11-1,0)</f>
        <v>-1</v>
      </c>
    </row>
    <row r="12" spans="2:10" ht="25.5" x14ac:dyDescent="0.25">
      <c r="B12" s="41" t="s">
        <v>14</v>
      </c>
      <c r="C12" s="7" t="s">
        <v>15</v>
      </c>
      <c r="D12" s="12">
        <v>1440882673</v>
      </c>
      <c r="E12" s="12">
        <v>0</v>
      </c>
      <c r="F12" s="13">
        <f>+D12+E12</f>
        <v>1440882673</v>
      </c>
      <c r="G12" s="12">
        <v>0</v>
      </c>
      <c r="H12" s="12">
        <v>1473100000</v>
      </c>
      <c r="I12" s="14">
        <f>+H12+G12</f>
        <v>1473100000</v>
      </c>
      <c r="J12" s="19">
        <f t="shared" si="4"/>
        <v>2.2359438144204713E-2</v>
      </c>
    </row>
    <row r="13" spans="2:10" ht="20.100000000000001" customHeight="1" x14ac:dyDescent="0.25">
      <c r="B13" s="42"/>
      <c r="C13" s="7" t="s">
        <v>16</v>
      </c>
      <c r="D13" s="12">
        <v>0</v>
      </c>
      <c r="E13" s="12">
        <v>0</v>
      </c>
      <c r="F13" s="13">
        <f>+D13+E13</f>
        <v>0</v>
      </c>
      <c r="G13" s="12">
        <v>0</v>
      </c>
      <c r="H13" s="12">
        <v>0</v>
      </c>
      <c r="I13" s="14">
        <f>+H13+G13</f>
        <v>0</v>
      </c>
      <c r="J13" s="19">
        <f t="shared" si="4"/>
        <v>0</v>
      </c>
    </row>
    <row r="14" spans="2:10" s="18" customFormat="1" ht="20.100000000000001" customHeight="1" x14ac:dyDescent="0.25">
      <c r="B14" s="47"/>
      <c r="C14" s="15" t="s">
        <v>17</v>
      </c>
      <c r="D14" s="16">
        <f t="shared" ref="D14" si="5">SUM(D12:D13)</f>
        <v>1440882673</v>
      </c>
      <c r="E14" s="16">
        <f t="shared" ref="E14:I14" si="6">SUM(E12:E13)</f>
        <v>0</v>
      </c>
      <c r="F14" s="17">
        <f t="shared" si="6"/>
        <v>1440882673</v>
      </c>
      <c r="G14" s="16">
        <f t="shared" si="6"/>
        <v>0</v>
      </c>
      <c r="H14" s="16">
        <f t="shared" si="6"/>
        <v>1473100000</v>
      </c>
      <c r="I14" s="17">
        <f t="shared" si="6"/>
        <v>1473100000</v>
      </c>
      <c r="J14" s="37">
        <f t="shared" si="4"/>
        <v>2.2359438144204713E-2</v>
      </c>
    </row>
    <row r="15" spans="2:10" ht="25.5" x14ac:dyDescent="0.25">
      <c r="B15" s="21" t="s">
        <v>18</v>
      </c>
      <c r="C15" s="7" t="s">
        <v>19</v>
      </c>
      <c r="D15" s="16">
        <v>80667570</v>
      </c>
      <c r="E15" s="16">
        <v>597703.66</v>
      </c>
      <c r="F15" s="17">
        <f>+D15+E15</f>
        <v>81265273.659999996</v>
      </c>
      <c r="G15" s="16">
        <v>0</v>
      </c>
      <c r="H15" s="16">
        <v>87050000</v>
      </c>
      <c r="I15" s="11">
        <f>+H15+G15</f>
        <v>87050000</v>
      </c>
      <c r="J15" s="37">
        <f t="shared" si="4"/>
        <v>7.1183250599786474E-2</v>
      </c>
    </row>
    <row r="16" spans="2:10" ht="20.100000000000001" customHeight="1" x14ac:dyDescent="0.25">
      <c r="B16" s="41" t="s">
        <v>20</v>
      </c>
      <c r="C16" s="7" t="s">
        <v>21</v>
      </c>
      <c r="D16" s="12">
        <v>80283486</v>
      </c>
      <c r="E16" s="12">
        <v>0</v>
      </c>
      <c r="F16" s="13">
        <f>+D16+E16</f>
        <v>80283486</v>
      </c>
      <c r="G16" s="12">
        <v>0</v>
      </c>
      <c r="H16" s="12">
        <v>80283486</v>
      </c>
      <c r="I16" s="14">
        <f>+H16+G16</f>
        <v>80283486</v>
      </c>
      <c r="J16" s="19">
        <f t="shared" si="4"/>
        <v>0</v>
      </c>
    </row>
    <row r="17" spans="2:10" ht="20.100000000000001" customHeight="1" x14ac:dyDescent="0.25">
      <c r="B17" s="42"/>
      <c r="C17" s="7" t="s">
        <v>22</v>
      </c>
      <c r="D17" s="12">
        <v>2298799.9300000002</v>
      </c>
      <c r="E17" s="12">
        <v>0</v>
      </c>
      <c r="F17" s="13">
        <f t="shared" ref="F17:F18" si="7">+D17+E17</f>
        <v>2298799.9300000002</v>
      </c>
      <c r="G17" s="12">
        <v>0</v>
      </c>
      <c r="H17" s="12">
        <v>2298799.9300000002</v>
      </c>
      <c r="I17" s="14">
        <f>+H17+G17</f>
        <v>2298799.9300000002</v>
      </c>
      <c r="J17" s="19">
        <f t="shared" si="4"/>
        <v>0</v>
      </c>
    </row>
    <row r="18" spans="2:10" ht="20.100000000000001" customHeight="1" x14ac:dyDescent="0.25">
      <c r="B18" s="42"/>
      <c r="C18" s="7" t="s">
        <v>23</v>
      </c>
      <c r="D18" s="12">
        <v>0</v>
      </c>
      <c r="E18" s="12"/>
      <c r="F18" s="13">
        <f t="shared" si="7"/>
        <v>0</v>
      </c>
      <c r="G18" s="12">
        <v>0</v>
      </c>
      <c r="H18" s="12">
        <v>0</v>
      </c>
      <c r="I18" s="14">
        <f>+H18+G18</f>
        <v>0</v>
      </c>
      <c r="J18" s="19">
        <f t="shared" si="4"/>
        <v>0</v>
      </c>
    </row>
    <row r="19" spans="2:10" s="18" customFormat="1" ht="20.100000000000001" customHeight="1" x14ac:dyDescent="0.25">
      <c r="B19" s="47"/>
      <c r="C19" s="15" t="s">
        <v>24</v>
      </c>
      <c r="D19" s="16">
        <f>SUM(D16:D18)</f>
        <v>82582285.930000007</v>
      </c>
      <c r="E19" s="16">
        <f t="shared" ref="E19:I19" si="8">SUM(E16:E18)</f>
        <v>0</v>
      </c>
      <c r="F19" s="17">
        <f t="shared" si="8"/>
        <v>82582285.930000007</v>
      </c>
      <c r="G19" s="16">
        <f t="shared" si="8"/>
        <v>0</v>
      </c>
      <c r="H19" s="16">
        <f>SUM(H16:H18)</f>
        <v>82582285.930000007</v>
      </c>
      <c r="I19" s="17">
        <f t="shared" si="8"/>
        <v>82582285.930000007</v>
      </c>
      <c r="J19" s="37">
        <f t="shared" si="4"/>
        <v>0</v>
      </c>
    </row>
    <row r="20" spans="2:10" ht="20.100000000000001" customHeight="1" x14ac:dyDescent="0.25">
      <c r="B20" s="41" t="s">
        <v>25</v>
      </c>
      <c r="C20" s="7" t="s">
        <v>26</v>
      </c>
      <c r="D20" s="12">
        <v>7644543</v>
      </c>
      <c r="E20" s="12">
        <v>0</v>
      </c>
      <c r="F20" s="13">
        <f>+D20+E20</f>
        <v>7644543</v>
      </c>
      <c r="G20" s="12">
        <v>0</v>
      </c>
      <c r="H20" s="12">
        <v>13000000</v>
      </c>
      <c r="I20" s="14">
        <f>+H20+G20</f>
        <v>13000000</v>
      </c>
      <c r="J20" s="19">
        <f t="shared" si="4"/>
        <v>0.70055947098472737</v>
      </c>
    </row>
    <row r="21" spans="2:10" ht="25.5" x14ac:dyDescent="0.25">
      <c r="B21" s="42"/>
      <c r="C21" s="7" t="s">
        <v>27</v>
      </c>
      <c r="D21" s="12">
        <v>0</v>
      </c>
      <c r="E21" s="22">
        <v>0</v>
      </c>
      <c r="F21" s="23">
        <f t="shared" ref="F21:F23" si="9">+D21+E21</f>
        <v>0</v>
      </c>
      <c r="G21" s="22">
        <v>0</v>
      </c>
      <c r="H21" s="12">
        <v>0</v>
      </c>
      <c r="I21" s="14">
        <f>+H21+G21</f>
        <v>0</v>
      </c>
      <c r="J21" s="19">
        <f t="shared" si="4"/>
        <v>0</v>
      </c>
    </row>
    <row r="22" spans="2:10" ht="25.5" x14ac:dyDescent="0.25">
      <c r="B22" s="42"/>
      <c r="C22" s="7" t="s">
        <v>28</v>
      </c>
      <c r="D22" s="12">
        <v>0</v>
      </c>
      <c r="E22" s="12">
        <v>0</v>
      </c>
      <c r="F22" s="13">
        <f t="shared" si="9"/>
        <v>0</v>
      </c>
      <c r="G22" s="12">
        <v>0</v>
      </c>
      <c r="H22" s="12">
        <v>0</v>
      </c>
      <c r="I22" s="14">
        <f>+H22+G22</f>
        <v>0</v>
      </c>
      <c r="J22" s="19">
        <f t="shared" si="4"/>
        <v>0</v>
      </c>
    </row>
    <row r="23" spans="2:10" ht="25.5" x14ac:dyDescent="0.25">
      <c r="B23" s="42"/>
      <c r="C23" s="7" t="s">
        <v>29</v>
      </c>
      <c r="D23" s="12">
        <v>68696692</v>
      </c>
      <c r="E23" s="12">
        <v>0</v>
      </c>
      <c r="F23" s="13">
        <f t="shared" si="9"/>
        <v>68696692</v>
      </c>
      <c r="G23" s="12">
        <v>0</v>
      </c>
      <c r="H23" s="12">
        <v>68696692</v>
      </c>
      <c r="I23" s="14">
        <f>+H23+G23</f>
        <v>68696692</v>
      </c>
      <c r="J23" s="19">
        <f t="shared" si="4"/>
        <v>0</v>
      </c>
    </row>
    <row r="24" spans="2:10" s="18" customFormat="1" ht="20.100000000000001" customHeight="1" x14ac:dyDescent="0.25">
      <c r="B24" s="47"/>
      <c r="C24" s="15" t="s">
        <v>30</v>
      </c>
      <c r="D24" s="24">
        <f t="shared" ref="D24" si="10">SUM(D20:D23)</f>
        <v>76341235</v>
      </c>
      <c r="E24" s="24">
        <f t="shared" ref="E24:I24" si="11">SUM(E20:E23)</f>
        <v>0</v>
      </c>
      <c r="F24" s="25">
        <f t="shared" si="11"/>
        <v>76341235</v>
      </c>
      <c r="G24" s="24">
        <f t="shared" si="11"/>
        <v>0</v>
      </c>
      <c r="H24" s="24">
        <f t="shared" si="11"/>
        <v>81696692</v>
      </c>
      <c r="I24" s="25">
        <f t="shared" si="11"/>
        <v>81696692</v>
      </c>
      <c r="J24" s="37">
        <f t="shared" si="4"/>
        <v>7.0151563568496167E-2</v>
      </c>
    </row>
    <row r="25" spans="2:10" s="18" customFormat="1" ht="25.5" x14ac:dyDescent="0.25">
      <c r="B25" s="21" t="s">
        <v>31</v>
      </c>
      <c r="C25" s="7" t="s">
        <v>32</v>
      </c>
      <c r="D25" s="16">
        <v>0</v>
      </c>
      <c r="E25" s="16">
        <v>0</v>
      </c>
      <c r="F25" s="17">
        <f t="shared" ref="F25:F35" si="12">+D25+E25</f>
        <v>0</v>
      </c>
      <c r="G25" s="16">
        <v>0</v>
      </c>
      <c r="H25" s="16">
        <v>0</v>
      </c>
      <c r="I25" s="11">
        <f t="shared" ref="I25:I35" si="13">+H25+G25</f>
        <v>0</v>
      </c>
      <c r="J25" s="37">
        <f t="shared" si="4"/>
        <v>0</v>
      </c>
    </row>
    <row r="26" spans="2:10" ht="25.5" x14ac:dyDescent="0.25">
      <c r="B26" s="21" t="s">
        <v>33</v>
      </c>
      <c r="C26" s="7" t="s">
        <v>34</v>
      </c>
      <c r="D26" s="16">
        <v>0</v>
      </c>
      <c r="E26" s="16">
        <v>0</v>
      </c>
      <c r="F26" s="17">
        <f t="shared" si="12"/>
        <v>0</v>
      </c>
      <c r="G26" s="16">
        <v>0</v>
      </c>
      <c r="H26" s="16">
        <v>0</v>
      </c>
      <c r="I26" s="11">
        <f t="shared" si="13"/>
        <v>0</v>
      </c>
      <c r="J26" s="37">
        <f t="shared" si="4"/>
        <v>0</v>
      </c>
    </row>
    <row r="27" spans="2:10" ht="25.5" x14ac:dyDescent="0.25">
      <c r="B27" s="21" t="s">
        <v>35</v>
      </c>
      <c r="C27" s="7" t="s">
        <v>36</v>
      </c>
      <c r="D27" s="16">
        <v>0</v>
      </c>
      <c r="E27" s="16">
        <v>0</v>
      </c>
      <c r="F27" s="17">
        <f t="shared" si="12"/>
        <v>0</v>
      </c>
      <c r="G27" s="16">
        <v>0</v>
      </c>
      <c r="H27" s="16">
        <v>0</v>
      </c>
      <c r="I27" s="11">
        <f t="shared" si="13"/>
        <v>0</v>
      </c>
      <c r="J27" s="37">
        <f t="shared" si="4"/>
        <v>0</v>
      </c>
    </row>
    <row r="28" spans="2:10" ht="20.100000000000001" customHeight="1" x14ac:dyDescent="0.25">
      <c r="B28" s="38" t="s">
        <v>37</v>
      </c>
      <c r="C28" s="7" t="s">
        <v>38</v>
      </c>
      <c r="D28" s="12">
        <v>20524434</v>
      </c>
      <c r="E28" s="12">
        <v>0</v>
      </c>
      <c r="F28" s="13">
        <f t="shared" si="12"/>
        <v>20524434</v>
      </c>
      <c r="G28" s="12">
        <v>0</v>
      </c>
      <c r="H28" s="12">
        <v>22200000</v>
      </c>
      <c r="I28" s="14">
        <f t="shared" si="13"/>
        <v>22200000</v>
      </c>
      <c r="J28" s="19">
        <f t="shared" si="4"/>
        <v>8.1637622747599226E-2</v>
      </c>
    </row>
    <row r="29" spans="2:10" ht="20.100000000000001" customHeight="1" x14ac:dyDescent="0.25">
      <c r="B29" s="39"/>
      <c r="C29" s="7" t="s">
        <v>39</v>
      </c>
      <c r="D29" s="12">
        <v>0</v>
      </c>
      <c r="E29" s="12">
        <v>0</v>
      </c>
      <c r="F29" s="13">
        <f t="shared" si="12"/>
        <v>0</v>
      </c>
      <c r="G29" s="12">
        <v>0</v>
      </c>
      <c r="H29" s="12">
        <v>0</v>
      </c>
      <c r="I29" s="14">
        <f t="shared" si="13"/>
        <v>0</v>
      </c>
      <c r="J29" s="19">
        <f t="shared" si="4"/>
        <v>0</v>
      </c>
    </row>
    <row r="30" spans="2:10" ht="20.100000000000001" customHeight="1" x14ac:dyDescent="0.25">
      <c r="B30" s="39"/>
      <c r="C30" s="7" t="s">
        <v>40</v>
      </c>
      <c r="D30" s="12">
        <v>0</v>
      </c>
      <c r="E30" s="22">
        <v>0</v>
      </c>
      <c r="F30" s="13">
        <f t="shared" si="12"/>
        <v>0</v>
      </c>
      <c r="G30" s="12">
        <v>0</v>
      </c>
      <c r="H30" s="12">
        <v>0</v>
      </c>
      <c r="I30" s="14">
        <f t="shared" si="13"/>
        <v>0</v>
      </c>
      <c r="J30" s="19">
        <f t="shared" si="4"/>
        <v>0</v>
      </c>
    </row>
    <row r="31" spans="2:10" ht="20.100000000000001" customHeight="1" x14ac:dyDescent="0.25">
      <c r="B31" s="39"/>
      <c r="C31" s="7" t="s">
        <v>41</v>
      </c>
      <c r="D31" s="12">
        <v>0</v>
      </c>
      <c r="E31" s="12">
        <v>0</v>
      </c>
      <c r="F31" s="13">
        <f t="shared" si="12"/>
        <v>0</v>
      </c>
      <c r="G31" s="12">
        <v>0</v>
      </c>
      <c r="H31" s="12">
        <v>0</v>
      </c>
      <c r="I31" s="14">
        <f t="shared" si="13"/>
        <v>0</v>
      </c>
      <c r="J31" s="19">
        <f t="shared" si="4"/>
        <v>0</v>
      </c>
    </row>
    <row r="32" spans="2:10" ht="20.100000000000001" customHeight="1" x14ac:dyDescent="0.25">
      <c r="B32" s="39"/>
      <c r="C32" s="7" t="s">
        <v>42</v>
      </c>
      <c r="D32" s="12">
        <v>0</v>
      </c>
      <c r="E32" s="12">
        <v>0</v>
      </c>
      <c r="F32" s="13">
        <f t="shared" si="12"/>
        <v>0</v>
      </c>
      <c r="G32" s="12">
        <v>0</v>
      </c>
      <c r="H32" s="12">
        <v>0</v>
      </c>
      <c r="I32" s="14">
        <f t="shared" si="13"/>
        <v>0</v>
      </c>
      <c r="J32" s="19">
        <f t="shared" si="4"/>
        <v>0</v>
      </c>
    </row>
    <row r="33" spans="2:10" ht="20.100000000000001" customHeight="1" x14ac:dyDescent="0.25">
      <c r="B33" s="39"/>
      <c r="C33" s="7" t="s">
        <v>43</v>
      </c>
      <c r="D33" s="12">
        <v>32041676</v>
      </c>
      <c r="E33" s="12">
        <v>0</v>
      </c>
      <c r="F33" s="13">
        <f t="shared" si="12"/>
        <v>32041676</v>
      </c>
      <c r="G33" s="12">
        <v>0</v>
      </c>
      <c r="H33" s="12">
        <v>35000000</v>
      </c>
      <c r="I33" s="14">
        <f t="shared" si="13"/>
        <v>35000000</v>
      </c>
      <c r="J33" s="19">
        <f t="shared" si="4"/>
        <v>9.2327380128305325E-2</v>
      </c>
    </row>
    <row r="34" spans="2:10" ht="20.100000000000001" customHeight="1" x14ac:dyDescent="0.25">
      <c r="B34" s="39"/>
      <c r="C34" s="7" t="s">
        <v>44</v>
      </c>
      <c r="D34" s="12">
        <v>0</v>
      </c>
      <c r="E34" s="12">
        <v>0</v>
      </c>
      <c r="F34" s="13">
        <f t="shared" si="12"/>
        <v>0</v>
      </c>
      <c r="G34" s="12">
        <v>0</v>
      </c>
      <c r="H34" s="12">
        <v>0</v>
      </c>
      <c r="I34" s="14">
        <f t="shared" si="13"/>
        <v>0</v>
      </c>
      <c r="J34" s="19">
        <f t="shared" si="4"/>
        <v>0</v>
      </c>
    </row>
    <row r="35" spans="2:10" ht="25.5" x14ac:dyDescent="0.25">
      <c r="B35" s="39"/>
      <c r="C35" s="7" t="s">
        <v>45</v>
      </c>
      <c r="D35" s="12">
        <v>130139343.34</v>
      </c>
      <c r="E35" s="12">
        <v>13210556.42</v>
      </c>
      <c r="F35" s="13">
        <f t="shared" si="12"/>
        <v>143349899.75999999</v>
      </c>
      <c r="G35" s="12">
        <v>0</v>
      </c>
      <c r="H35" s="12">
        <v>130139343.34</v>
      </c>
      <c r="I35" s="14">
        <f t="shared" si="13"/>
        <v>130139343.34</v>
      </c>
      <c r="J35" s="20">
        <f>+I35/F35-1</f>
        <v>-9.2156021330446869E-2</v>
      </c>
    </row>
    <row r="36" spans="2:10" s="18" customFormat="1" ht="20.100000000000001" customHeight="1" x14ac:dyDescent="0.25">
      <c r="B36" s="40"/>
      <c r="C36" s="26" t="s">
        <v>46</v>
      </c>
      <c r="D36" s="16">
        <f t="shared" ref="D36" si="14">SUM(D28:D35)</f>
        <v>182705453.34</v>
      </c>
      <c r="E36" s="24">
        <f t="shared" ref="E36:I36" si="15">SUM(E28:E35)</f>
        <v>13210556.42</v>
      </c>
      <c r="F36" s="25">
        <f t="shared" si="15"/>
        <v>195916009.75999999</v>
      </c>
      <c r="G36" s="24">
        <f t="shared" si="15"/>
        <v>0</v>
      </c>
      <c r="H36" s="16">
        <f t="shared" si="15"/>
        <v>187339343.34</v>
      </c>
      <c r="I36" s="17">
        <f t="shared" si="15"/>
        <v>187339343.34</v>
      </c>
      <c r="J36" s="37">
        <f t="shared" ref="J36:J42" si="16">IFERROR(I36/F36-1,0)</f>
        <v>-4.3777261646490873E-2</v>
      </c>
    </row>
    <row r="37" spans="2:10" ht="20.100000000000001" customHeight="1" x14ac:dyDescent="0.25">
      <c r="B37" s="38" t="s">
        <v>47</v>
      </c>
      <c r="C37" s="7" t="s">
        <v>48</v>
      </c>
      <c r="D37" s="12">
        <v>0</v>
      </c>
      <c r="E37" s="27">
        <v>0</v>
      </c>
      <c r="F37" s="28">
        <f>+D37+E37</f>
        <v>0</v>
      </c>
      <c r="G37" s="27">
        <v>0</v>
      </c>
      <c r="H37" s="12">
        <v>0</v>
      </c>
      <c r="I37" s="14">
        <f>+H37+G37</f>
        <v>0</v>
      </c>
      <c r="J37" s="19">
        <f t="shared" si="16"/>
        <v>0</v>
      </c>
    </row>
    <row r="38" spans="2:10" ht="25.5" x14ac:dyDescent="0.25">
      <c r="B38" s="39"/>
      <c r="C38" s="7" t="s">
        <v>49</v>
      </c>
      <c r="D38" s="12">
        <v>0</v>
      </c>
      <c r="E38" s="27">
        <v>0</v>
      </c>
      <c r="F38" s="28">
        <f t="shared" ref="F38" si="17">+D38+E38</f>
        <v>0</v>
      </c>
      <c r="G38" s="27">
        <v>0</v>
      </c>
      <c r="H38" s="12">
        <v>0</v>
      </c>
      <c r="I38" s="14">
        <f>+H38+G38</f>
        <v>0</v>
      </c>
      <c r="J38" s="19">
        <f t="shared" si="16"/>
        <v>0</v>
      </c>
    </row>
    <row r="39" spans="2:10" s="18" customFormat="1" ht="20.100000000000001" customHeight="1" x14ac:dyDescent="0.25">
      <c r="B39" s="40"/>
      <c r="C39" s="26" t="s">
        <v>50</v>
      </c>
      <c r="D39" s="24">
        <f t="shared" ref="D39" si="18">SUM(D37:D38)</f>
        <v>0</v>
      </c>
      <c r="E39" s="24">
        <f t="shared" ref="E39:I39" si="19">SUM(E37:E38)</f>
        <v>0</v>
      </c>
      <c r="F39" s="25">
        <f t="shared" si="19"/>
        <v>0</v>
      </c>
      <c r="G39" s="24">
        <f t="shared" si="19"/>
        <v>0</v>
      </c>
      <c r="H39" s="24">
        <f t="shared" si="19"/>
        <v>0</v>
      </c>
      <c r="I39" s="25">
        <f t="shared" si="19"/>
        <v>0</v>
      </c>
      <c r="J39" s="37">
        <f t="shared" si="16"/>
        <v>0</v>
      </c>
    </row>
    <row r="40" spans="2:10" ht="38.25" x14ac:dyDescent="0.25">
      <c r="B40" s="41" t="s">
        <v>51</v>
      </c>
      <c r="C40" s="7" t="s">
        <v>52</v>
      </c>
      <c r="D40" s="12">
        <v>5279269</v>
      </c>
      <c r="E40" s="12">
        <v>0</v>
      </c>
      <c r="F40" s="28">
        <f t="shared" ref="F40:F41" si="20">+D40+E40</f>
        <v>5279269</v>
      </c>
      <c r="G40" s="27">
        <v>0</v>
      </c>
      <c r="H40" s="12">
        <v>8000000</v>
      </c>
      <c r="I40" s="14">
        <f>+H40+G40</f>
        <v>8000000</v>
      </c>
      <c r="J40" s="19">
        <f t="shared" si="16"/>
        <v>0.5153613123332037</v>
      </c>
    </row>
    <row r="41" spans="2:10" ht="20.100000000000001" customHeight="1" x14ac:dyDescent="0.25">
      <c r="B41" s="42"/>
      <c r="C41" s="7" t="s">
        <v>53</v>
      </c>
      <c r="D41" s="12">
        <v>84151030</v>
      </c>
      <c r="E41" s="12">
        <v>0</v>
      </c>
      <c r="F41" s="28">
        <f t="shared" si="20"/>
        <v>84151030</v>
      </c>
      <c r="G41" s="27">
        <v>0</v>
      </c>
      <c r="H41" s="12">
        <v>84000000</v>
      </c>
      <c r="I41" s="14">
        <f>+H41+G41</f>
        <v>84000000</v>
      </c>
      <c r="J41" s="19">
        <f t="shared" si="16"/>
        <v>-1.794749274013685E-3</v>
      </c>
    </row>
    <row r="42" spans="2:10" ht="20.100000000000001" customHeight="1" thickBot="1" x14ac:dyDescent="0.3">
      <c r="B42" s="43"/>
      <c r="C42" s="29" t="s">
        <v>54</v>
      </c>
      <c r="D42" s="30">
        <f t="shared" ref="D42" si="21">SUM(D40:D41)</f>
        <v>89430299</v>
      </c>
      <c r="E42" s="30">
        <f t="shared" ref="E42:I42" si="22">SUM(E40:E41)</f>
        <v>0</v>
      </c>
      <c r="F42" s="31">
        <f t="shared" si="22"/>
        <v>89430299</v>
      </c>
      <c r="G42" s="30">
        <f t="shared" si="22"/>
        <v>0</v>
      </c>
      <c r="H42" s="30">
        <f t="shared" si="22"/>
        <v>92000000</v>
      </c>
      <c r="I42" s="31">
        <f t="shared" si="22"/>
        <v>92000000</v>
      </c>
      <c r="J42" s="37">
        <f t="shared" si="16"/>
        <v>2.8734120636228599E-2</v>
      </c>
    </row>
    <row r="43" spans="2:10" ht="20.100000000000001" customHeight="1" thickBot="1" x14ac:dyDescent="0.3">
      <c r="B43" s="44" t="s">
        <v>55</v>
      </c>
      <c r="C43" s="45"/>
      <c r="D43" s="32">
        <f t="shared" ref="D43:I43" si="23">+D42+D39+D36+D27+D26+D25+D24+D19+D15++D14+D11+D7+D4</f>
        <v>3797152631.27</v>
      </c>
      <c r="E43" s="32">
        <f t="shared" si="23"/>
        <v>22188260.079999998</v>
      </c>
      <c r="F43" s="33">
        <f t="shared" si="23"/>
        <v>3819340891.3499999</v>
      </c>
      <c r="G43" s="32">
        <f t="shared" si="23"/>
        <v>0</v>
      </c>
      <c r="H43" s="32">
        <f t="shared" si="23"/>
        <v>2940141096.27</v>
      </c>
      <c r="I43" s="33">
        <f t="shared" si="23"/>
        <v>3590141096.27</v>
      </c>
      <c r="J43" s="34">
        <f>+I43/F43-1</f>
        <v>-6.0010300625191415E-2</v>
      </c>
    </row>
    <row r="44" spans="2:10" x14ac:dyDescent="0.25">
      <c r="B44" s="35" t="s">
        <v>56</v>
      </c>
      <c r="F44" s="36"/>
      <c r="G44" s="36"/>
      <c r="H44" s="36"/>
      <c r="I44" s="36"/>
      <c r="J44" s="36"/>
    </row>
    <row r="45" spans="2:10" ht="12.75" x14ac:dyDescent="0.25">
      <c r="B45" s="46"/>
      <c r="C45" s="46"/>
      <c r="D45" s="46"/>
      <c r="E45" s="46"/>
      <c r="F45" s="46"/>
      <c r="G45" s="46"/>
      <c r="H45" s="46"/>
      <c r="I45" s="46"/>
      <c r="J45" s="46"/>
    </row>
  </sheetData>
  <mergeCells count="11">
    <mergeCell ref="B20:B24"/>
    <mergeCell ref="B2:J2"/>
    <mergeCell ref="B5:B7"/>
    <mergeCell ref="B8:B11"/>
    <mergeCell ref="B12:B14"/>
    <mergeCell ref="B16:B19"/>
    <mergeCell ref="B28:B36"/>
    <mergeCell ref="B37:B39"/>
    <mergeCell ref="B40:B42"/>
    <mergeCell ref="B43:C43"/>
    <mergeCell ref="B45:J45"/>
  </mergeCells>
  <printOptions horizontalCentered="1"/>
  <pageMargins left="0.19685039370078741" right="0.70866141732283472" top="0.19685039370078741" bottom="0.19685039370078741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APC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Gutierrez Salazar</dc:creator>
  <cp:lastModifiedBy>Lina Paola Ramirez Diaz</cp:lastModifiedBy>
  <cp:lastPrinted>2025-10-15T22:16:20Z</cp:lastPrinted>
  <dcterms:created xsi:type="dcterms:W3CDTF">2025-04-09T17:45:41Z</dcterms:created>
  <dcterms:modified xsi:type="dcterms:W3CDTF">2026-09-03T17:53:31Z</dcterms:modified>
</cp:coreProperties>
</file>