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hidePivotFieldList="1"/>
  <mc:AlternateContent xmlns:mc="http://schemas.openxmlformats.org/markup-compatibility/2006">
    <mc:Choice Requires="x15">
      <x15ac:absPath xmlns:x15ac="http://schemas.microsoft.com/office/spreadsheetml/2010/11/ac" url="Y:\Descargas.1\"/>
    </mc:Choice>
  </mc:AlternateContent>
  <xr:revisionPtr revIDLastSave="0" documentId="8_{0CDC41FC-ECE4-49F8-B727-1058F8025482}" xr6:coauthVersionLast="47" xr6:coauthVersionMax="47" xr10:uidLastSave="{00000000-0000-0000-0000-000000000000}"/>
  <bookViews>
    <workbookView xWindow="0" yWindow="0" windowWidth="25125" windowHeight="11730" firstSheet="11" activeTab="9" xr2:uid="{00000000-000D-0000-FFFF-FFFF00000000}"/>
  </bookViews>
  <sheets>
    <sheet name="Hoja1" sheetId="7" state="hidden" r:id="rId1"/>
    <sheet name="Ajustes" sheetId="5" state="hidden" r:id="rId2"/>
    <sheet name="codigos productos" sheetId="4" state="hidden" r:id="rId3"/>
    <sheet name="Hoja2" sheetId="2" state="hidden" r:id="rId4"/>
    <sheet name="V3" sheetId="1" state="hidden" r:id="rId5"/>
    <sheet name="PAI 2025 " sheetId="8" state="hidden" r:id="rId6"/>
    <sheet name="PAI 2025 Accesible" sheetId="6" r:id="rId7"/>
    <sheet name="DG" sheetId="13" r:id="rId8"/>
    <sheet name="DCI" sheetId="9" r:id="rId9"/>
    <sheet name="DEMANDA" sheetId="11" r:id="rId10"/>
    <sheet name="DOCI" sheetId="10" r:id="rId11"/>
    <sheet name="DAF" sheetId="12" r:id="rId12"/>
    <sheet name="CONSOLIDADO" sheetId="14" r:id="rId13"/>
    <sheet name="Hoja3" sheetId="15" r:id="rId14"/>
    <sheet name="Hoja4" sheetId="16" r:id="rId15"/>
  </sheets>
  <definedNames>
    <definedName name="_xlnm._FilterDatabase" localSheetId="11" hidden="1">DAF!$A$6:$AA$31</definedName>
    <definedName name="_xlnm._FilterDatabase" localSheetId="8" hidden="1">DCI!$A$6:$AA$15</definedName>
    <definedName name="_xlnm._FilterDatabase" localSheetId="9" hidden="1">DEMANDA!$A$6:$AA$15</definedName>
    <definedName name="_xlnm._FilterDatabase" localSheetId="7" hidden="1">DG!$A$6:$AA$25</definedName>
    <definedName name="_xlnm._FilterDatabase" localSheetId="10" hidden="1">DOCI!$A$6:$AA$12</definedName>
    <definedName name="_xlnm._FilterDatabase" localSheetId="5" hidden="1">'PAI 2025 '!$A$6:$AA$68</definedName>
    <definedName name="_xlnm._FilterDatabase" localSheetId="6" hidden="1">'PAI 2025 Accesible'!$A$6:$BX$68</definedName>
    <definedName name="_xlnm._FilterDatabase" localSheetId="4" hidden="1">'V3'!$A$6:$CB$69</definedName>
    <definedName name="SegmentaciónDeDatos_Dirección__responsable_del_Producto">#N/A</definedName>
    <definedName name="SegmentaciónDeDatos_Dirección__responsable_del_Subproducto">#N/A</definedName>
    <definedName name="SegmentaciónDeDatos_Proceso_Responsable_del_subproducto">#N/A</definedName>
  </definedNames>
  <calcPr calcId="191028"/>
  <pivotCaches>
    <pivotCache cacheId="871" r:id="rId16"/>
  </pivotCaches>
  <extLst>
    <ext xmlns:x14="http://schemas.microsoft.com/office/spreadsheetml/2009/9/main" uri="{BBE1A952-AA13-448e-AADC-164F8A28A991}">
      <x14:slicerCaches>
        <x14:slicerCache r:id="rId17"/>
        <x14:slicerCache r:id="rId18"/>
        <x14:slicerCache r:id="rId1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4" l="1"/>
  <c r="S20" i="9"/>
  <c r="S19" i="9"/>
  <c r="S18" i="9"/>
  <c r="S16" i="9"/>
  <c r="S15" i="9"/>
  <c r="S14" i="9"/>
  <c r="S14" i="12"/>
  <c r="S29" i="12" s="1"/>
  <c r="S7" i="11"/>
  <c r="S18" i="11"/>
  <c r="S13" i="11"/>
  <c r="V7" i="11"/>
  <c r="S15" i="11"/>
  <c r="S10" i="11"/>
  <c r="S24" i="12"/>
  <c r="S21" i="12"/>
  <c r="S11" i="12"/>
  <c r="S7" i="12"/>
  <c r="S17" i="12"/>
  <c r="S10" i="10"/>
  <c r="S9" i="10"/>
  <c r="S7" i="10"/>
  <c r="S9" i="9"/>
  <c r="S11" i="9"/>
  <c r="S7" i="9"/>
  <c r="S10" i="13"/>
  <c r="S21" i="13"/>
  <c r="V17" i="13"/>
  <c r="S23" i="13"/>
  <c r="S19" i="13"/>
  <c r="S17" i="13"/>
  <c r="S12" i="13"/>
  <c r="V8" i="10"/>
  <c r="S13" i="9"/>
  <c r="L11" i="10"/>
  <c r="S11" i="10"/>
  <c r="L29" i="12"/>
  <c r="G11" i="14"/>
  <c r="G9" i="14"/>
  <c r="K23" i="13"/>
  <c r="G8" i="14"/>
  <c r="S27" i="12"/>
  <c r="V7" i="13"/>
  <c r="V12" i="13"/>
  <c r="K11" i="10"/>
  <c r="K23" i="11"/>
  <c r="K29" i="12"/>
  <c r="J23" i="13"/>
  <c r="K18" i="11"/>
  <c r="K40" i="12"/>
  <c r="J29" i="12"/>
  <c r="V10" i="13"/>
  <c r="G44" i="14"/>
  <c r="F44" i="14"/>
  <c r="E44" i="14"/>
  <c r="J14" i="10"/>
  <c r="J11" i="10"/>
  <c r="F13" i="14"/>
  <c r="I23" i="13"/>
  <c r="J13" i="9"/>
  <c r="J18" i="11"/>
  <c r="G33" i="14"/>
  <c r="F33" i="14"/>
  <c r="E33" i="14"/>
  <c r="E13" i="14"/>
  <c r="V21" i="12"/>
  <c r="V15" i="11"/>
  <c r="V21" i="13"/>
  <c r="V19" i="13"/>
  <c r="V10" i="11"/>
  <c r="V13" i="11"/>
  <c r="V11" i="12"/>
  <c r="V7" i="12"/>
  <c r="V27" i="12"/>
  <c r="V24" i="12"/>
  <c r="V17" i="12"/>
  <c r="V14" i="12"/>
  <c r="U14" i="12"/>
  <c r="U12" i="11"/>
  <c r="U8" i="11"/>
  <c r="V10" i="10"/>
  <c r="V7" i="10"/>
  <c r="V11" i="10" s="1"/>
  <c r="V11" i="9"/>
  <c r="V9" i="9"/>
  <c r="V7" i="9"/>
  <c r="V13" i="9" s="1"/>
  <c r="V37" i="8"/>
  <c r="V39" i="8"/>
  <c r="V42" i="8"/>
  <c r="V43" i="8"/>
  <c r="V29" i="12" l="1"/>
  <c r="G10" i="14"/>
  <c r="V18" i="11"/>
  <c r="G12" i="14"/>
  <c r="G13" i="14" s="1"/>
  <c r="V23" i="13"/>
  <c r="V48" i="8"/>
  <c r="V52" i="8"/>
  <c r="V55" i="8"/>
  <c r="V60" i="8"/>
  <c r="V58" i="8"/>
  <c r="V62" i="8"/>
  <c r="V64" i="8"/>
  <c r="V15" i="8"/>
  <c r="V13" i="8"/>
  <c r="V9" i="8"/>
  <c r="V7" i="8"/>
  <c r="V12" i="8"/>
  <c r="U39" i="8" l="1"/>
  <c r="AD61" i="8"/>
  <c r="U37" i="8"/>
  <c r="U19" i="8"/>
  <c r="U10" i="8"/>
  <c r="AB10" i="6" l="1"/>
  <c r="Y32" i="6"/>
  <c r="Y15" i="6" l="1"/>
  <c r="AB19" i="6" l="1"/>
  <c r="AB37" i="6"/>
  <c r="E5" i="2" l="1"/>
  <c r="E2" i="2"/>
  <c r="AE16" i="1"/>
  <c r="AE15" i="1"/>
  <c r="AE14" i="1"/>
  <c r="AB14" i="1"/>
  <c r="AE7" i="1"/>
  <c r="AB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SebasMC</author>
    <author>tc={918A771B-4AB3-4F95-908F-6DF363C28D9F}</author>
  </authors>
  <commentList>
    <comment ref="G6" authorId="0" shapeId="0" xr:uid="{00000000-0006-0000-0400-000001000000}">
      <text>
        <r>
          <rPr>
            <b/>
            <sz val="9"/>
            <color indexed="81"/>
            <rFont val="Tahoma"/>
            <charset val="1"/>
          </rPr>
          <t>SebasMC:</t>
        </r>
        <r>
          <rPr>
            <sz val="9"/>
            <color indexed="81"/>
            <rFont val="Tahoma"/>
            <charset val="1"/>
          </rPr>
          <t xml:space="preserve">
De acuerdo con la codificacion de la plataforma estrategica</t>
        </r>
      </text>
    </comment>
    <comment ref="L6" authorId="0" shapeId="0" xr:uid="{00000000-0006-0000-0400-000002000000}">
      <text>
        <r>
          <rPr>
            <b/>
            <sz val="9"/>
            <color indexed="81"/>
            <rFont val="Tahoma"/>
            <charset val="1"/>
          </rPr>
          <t>SebasMC:</t>
        </r>
        <r>
          <rPr>
            <sz val="9"/>
            <color indexed="81"/>
            <rFont val="Tahoma"/>
            <charset val="1"/>
          </rPr>
          <t xml:space="preserve">
De acuerdo con la codificacion de la plataforma estrategica</t>
        </r>
      </text>
    </comment>
    <comment ref="AF14" authorId="1" shapeId="0" xr:uid="{00000000-0006-0000-0400-000003000000}">
      <text>
        <t>[Threaded comment]
Your version of Excel allows you to read this threaded comment; however, any edits to it will get removed if the file is opened in a newer version of Excel. Learn more: https://go.microsoft.com/fwlink/?linkid=870924
Comment:
    Se divide en dos el peso de la primera actividad (60%) pq en la segunda no habia porcentaje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Stella Carolina Rodrìguez Alayon</author>
  </authors>
  <commentList>
    <comment ref="U10" authorId="0" shapeId="0" xr:uid="{00000000-0006-0000-0600-000001000000}">
      <text>
        <r>
          <rPr>
            <b/>
            <sz val="9"/>
            <color indexed="81"/>
            <rFont val="Tahoma"/>
            <charset val="1"/>
          </rPr>
          <t>Stella Carolina Rodrìguez Alayon:</t>
        </r>
        <r>
          <rPr>
            <sz val="9"/>
            <color indexed="81"/>
            <rFont val="Tahoma"/>
            <charset val="1"/>
          </rPr>
          <t xml:space="preserve">
Juan Camilo Hernandez</t>
        </r>
      </text>
    </comment>
    <comment ref="U19" authorId="0" shapeId="0" xr:uid="{00000000-0006-0000-0600-000002000000}">
      <text>
        <r>
          <rPr>
            <b/>
            <sz val="9"/>
            <color indexed="81"/>
            <rFont val="Tahoma"/>
            <charset val="1"/>
          </rPr>
          <t>Stella Carolina Rodrìguez Alayon:</t>
        </r>
        <r>
          <rPr>
            <sz val="9"/>
            <color indexed="81"/>
            <rFont val="Tahoma"/>
            <charset val="1"/>
          </rPr>
          <t xml:space="preserve">
Equipo Certificados de Utilidad Común</t>
        </r>
      </text>
    </comment>
    <comment ref="U37" authorId="0" shapeId="0" xr:uid="{00000000-0006-0000-0600-000003000000}">
      <text>
        <r>
          <rPr>
            <b/>
            <sz val="9"/>
            <color indexed="81"/>
            <rFont val="Tahoma"/>
            <charset val="1"/>
          </rPr>
          <t>Stella Carolina Rodrìguez Alayon:</t>
        </r>
        <r>
          <rPr>
            <sz val="9"/>
            <color indexed="81"/>
            <rFont val="Tahoma"/>
            <charset val="1"/>
          </rPr>
          <t xml:space="preserve">
Oscar Avíles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Stella Carolina Rodrìguez Alayon</author>
  </authors>
  <commentList>
    <comment ref="AB10" authorId="0" shapeId="0" xr:uid="{00000000-0006-0000-0500-000001000000}">
      <text>
        <r>
          <rPr>
            <b/>
            <sz val="9"/>
            <color indexed="81"/>
            <rFont val="Tahoma"/>
            <charset val="1"/>
          </rPr>
          <t>Stella Carolina Rodrìguez Alayon:</t>
        </r>
        <r>
          <rPr>
            <sz val="9"/>
            <color indexed="81"/>
            <rFont val="Tahoma"/>
            <charset val="1"/>
          </rPr>
          <t xml:space="preserve">
Juan Camilo Hernandez</t>
        </r>
      </text>
    </comment>
    <comment ref="AB19" authorId="0" shapeId="0" xr:uid="{00000000-0006-0000-0500-000002000000}">
      <text>
        <r>
          <rPr>
            <b/>
            <sz val="9"/>
            <color indexed="81"/>
            <rFont val="Tahoma"/>
            <charset val="1"/>
          </rPr>
          <t>Stella Carolina Rodrìguez Alayon:</t>
        </r>
        <r>
          <rPr>
            <sz val="9"/>
            <color indexed="81"/>
            <rFont val="Tahoma"/>
            <charset val="1"/>
          </rPr>
          <t xml:space="preserve">
Equipo Certificados de Utilidad Común</t>
        </r>
      </text>
    </comment>
    <comment ref="AB37" authorId="0" shapeId="0" xr:uid="{00000000-0006-0000-0500-000003000000}">
      <text>
        <r>
          <rPr>
            <b/>
            <sz val="9"/>
            <color indexed="81"/>
            <rFont val="Tahoma"/>
            <charset val="1"/>
          </rPr>
          <t>Stella Carolina Rodrìguez Alayon:</t>
        </r>
        <r>
          <rPr>
            <sz val="9"/>
            <color indexed="81"/>
            <rFont val="Tahoma"/>
            <charset val="1"/>
          </rPr>
          <t xml:space="preserve">
Oscar Avíles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Stella Carolina Rodrìguez Alayon</author>
  </authors>
  <commentList>
    <comment ref="U8" authorId="0" shapeId="0" xr:uid="{00000000-0006-0000-0A00-000001000000}">
      <text>
        <r>
          <rPr>
            <b/>
            <sz val="9"/>
            <color indexed="81"/>
            <rFont val="Tahoma"/>
            <charset val="1"/>
          </rPr>
          <t>Stella Carolina Rodrìguez Alayon:</t>
        </r>
        <r>
          <rPr>
            <sz val="9"/>
            <color indexed="81"/>
            <rFont val="Tahoma"/>
            <charset val="1"/>
          </rPr>
          <t xml:space="preserve">
Juan Camilo Hernandez</t>
        </r>
      </text>
    </comment>
    <comment ref="U12" authorId="0" shapeId="0" xr:uid="{00000000-0006-0000-0A00-000002000000}">
      <text>
        <r>
          <rPr>
            <b/>
            <sz val="9"/>
            <color indexed="81"/>
            <rFont val="Tahoma"/>
            <charset val="1"/>
          </rPr>
          <t>Stella Carolina Rodrìguez Alayon:</t>
        </r>
        <r>
          <rPr>
            <sz val="9"/>
            <color indexed="81"/>
            <rFont val="Tahoma"/>
            <charset val="1"/>
          </rPr>
          <t xml:space="preserve">
Equipo Certificados de Utilidad Común</t>
        </r>
      </text>
    </comment>
  </commentList>
</comments>
</file>

<file path=xl/sharedStrings.xml><?xml version="1.0" encoding="utf-8"?>
<sst xmlns="http://schemas.openxmlformats.org/spreadsheetml/2006/main" count="6251" uniqueCount="1006">
  <si>
    <t>S13</t>
  </si>
  <si>
    <t>Meta marzo</t>
  </si>
  <si>
    <t xml:space="preserve">Meta Junio </t>
  </si>
  <si>
    <t xml:space="preserve">Meta Septiembre </t>
  </si>
  <si>
    <t xml:space="preserve">Meta diciembre </t>
  </si>
  <si>
    <t>V2</t>
  </si>
  <si>
    <t>S6 - S8</t>
  </si>
  <si>
    <t>Indicador</t>
  </si>
  <si>
    <t>V3</t>
  </si>
  <si>
    <t>V2 - S6</t>
  </si>
  <si>
    <t>Alianzas y Estratégias Regionales alineadas a líneas estratégicas de la ENCI.</t>
  </si>
  <si>
    <t>V2- S8</t>
  </si>
  <si>
    <t>Identificación y priorización, preparación y formulación, gestión contracutal, gestión financiera, gestión jurídica</t>
  </si>
  <si>
    <t>S30</t>
  </si>
  <si>
    <t>Alianzas y estrategias regionales en ejecución alineadas con las líneas estratégicas de la ENCI</t>
  </si>
  <si>
    <t>S3</t>
  </si>
  <si>
    <t>Ejemplo cambios de redacción</t>
  </si>
  <si>
    <t>S9</t>
  </si>
  <si>
    <t>S21</t>
  </si>
  <si>
    <t xml:space="preserve">Alineación de los recursos de cooperación internacional a las prioridades definidas de la ENCI 2023-2026. </t>
  </si>
  <si>
    <t>Porcentaje de Asignación de recursos de contrapartida nacional a proyectos de Cooperación Internacional alineados con la ENCI 2023-2026.</t>
  </si>
  <si>
    <t>Porcentaje de la política de prevención de daño antijurídico implementada</t>
  </si>
  <si>
    <t>S24</t>
  </si>
  <si>
    <t xml:space="preserve">Porcentaje de alineación de los recursos de cooperación internacional a las prioridades definidas de la ENCI 2023-2026. </t>
  </si>
  <si>
    <t>Recursos de contrapartida nacional asignados a proyectos de cooperación internacional alineados con la ENCI 2023-2026/ total de recursos disponibles para la cofianciación de los proyectos con contrapartida nacional</t>
  </si>
  <si>
    <t>Porcentaje de la política de prevención de daño antijurídico implementada en la vigencia 2024</t>
  </si>
  <si>
    <t>(No. de planes formulados / Total de planes publicados en sede electrónica)*100</t>
  </si>
  <si>
    <t>(Número de planes de talento humano formulados y publicados / Total de planes de talento humano programados)*100</t>
  </si>
  <si>
    <t>S5</t>
  </si>
  <si>
    <t>S31 ACT</t>
  </si>
  <si>
    <t>S14</t>
  </si>
  <si>
    <t>Subproducto</t>
  </si>
  <si>
    <t xml:space="preserve">% de avance en el # de proyectos en ejecución enmarcados en las estrategias de cooperación sur-sur </t>
  </si>
  <si>
    <t>Aprobar e implementar el PEC 2024</t>
  </si>
  <si>
    <t xml:space="preserve">Porcentaje de implementación en la vigencia 2024, de la estrategia de gestión del conocimiento y la innovación diseñada. </t>
  </si>
  <si>
    <t xml:space="preserve">Porcentaje de avance en el número de proyectos de oferta y doble vía en los que Colombia es líder </t>
  </si>
  <si>
    <t>Aprobar el PEC 2024</t>
  </si>
  <si>
    <t>Porcentaje de la estrategia de gestión del conocimiento y la innovación diseñada</t>
  </si>
  <si>
    <t>ACTIVIDADES V2</t>
  </si>
  <si>
    <t>ACTIVIDADES V3</t>
  </si>
  <si>
    <t>Diseñar la estrategia de gestión del conocimiento y la innovación.</t>
  </si>
  <si>
    <t>Consolidar el nuevo equipo catalizador de Gestión de Conocimiento y la Innovación en APC Colombia</t>
  </si>
  <si>
    <t>Determinar la estructura para contar con una unidad de capacitación, acompañamiento y formulación de proyectos</t>
  </si>
  <si>
    <t>Realizar el autodiagnóstico de la política de Gestión de Conocimiento y la Innovación, con el acompañamiento del Departamento Administrativo de Función Pública</t>
  </si>
  <si>
    <t>Diseñar y habilitar el repositorio de saberes misionales y de apoyo de APC-Colombia</t>
  </si>
  <si>
    <t>Diseñar la hoja de ruta (estrategia) de gestión del conocimiento y la innovación.</t>
  </si>
  <si>
    <t>Implementar los componentes de la estrategia de gestión del conocimiento y la innovación, en las líneas de preinducción, inducción, reinducción y gestión documental programados para la vigencia 2024.</t>
  </si>
  <si>
    <t>Socializar la hoja de ruta (estrategia) de gestión de conocimiento al interior de la Entidad</t>
  </si>
  <si>
    <t>DAF</t>
  </si>
  <si>
    <t>Denominador: cambia</t>
  </si>
  <si>
    <t>S25</t>
  </si>
  <si>
    <t xml:space="preserve">Encuesta de satisfacción </t>
  </si>
  <si>
    <t>Resultado de la encuesta</t>
  </si>
  <si>
    <t>Revisar con Don Julio para que sea 100% cada trimestre</t>
  </si>
  <si>
    <t>S19</t>
  </si>
  <si>
    <t>Agregar a Gilberto</t>
  </si>
  <si>
    <t>DO</t>
  </si>
  <si>
    <t>S6 y S8</t>
  </si>
  <si>
    <t>Unir en un solo ID, manteniendo las actividades y demás caracteristicas del ID</t>
  </si>
  <si>
    <t>S6</t>
  </si>
  <si>
    <t>(Alianzas y estrategias regionales en ejecución alineadas con la ENCI  / Alianzas y estrategias alineadas con la ENCI programadas)*100</t>
  </si>
  <si>
    <t>N/A línea base</t>
  </si>
  <si>
    <t>meta 50% constante para cada trimestre</t>
  </si>
  <si>
    <t>Ajustar la formula como esta actualmente</t>
  </si>
  <si>
    <t>S4</t>
  </si>
  <si>
    <t>meta 60% constante para cada trimestre</t>
  </si>
  <si>
    <t>S20</t>
  </si>
  <si>
    <t>Porcentaje de iniciativas y/o proyectos aprobadas del Fondo del Pacífico con seguimiento técnico, financiero y jurídico</t>
  </si>
  <si>
    <t>(Iniciativas y/o proyectos aprobadas del Fondo del Pacífico con seguimiento técnico, financiero y jurídico / Total de Iniciativas y/o proyectos aprobadas del Fondo del Pacífico)*100</t>
  </si>
  <si>
    <t>DCI</t>
  </si>
  <si>
    <t>Es necesario revisar en otro espacio la definición y el alcance de productos</t>
  </si>
  <si>
    <t>S2</t>
  </si>
  <si>
    <t>Revisar con Vicky los porcentajes que den cuenta estrategicamente de cada año los compromisos del PEI</t>
  </si>
  <si>
    <t>S1</t>
  </si>
  <si>
    <t>Desarrollar 5 intercambios de conocimiento Col-Col, alineados a las prioridades de la ENCI 2023-2026</t>
  </si>
  <si>
    <t>los responsables incluir los que tiene Don Julio en Brujula</t>
  </si>
  <si>
    <t>Elaborar y hacer seguimiento a 10 planes de trabajo tematicas y territoriales para la vigencia 2024 de Cooperación Internacional en el marco del SNCI</t>
  </si>
  <si>
    <t>Realizar seguimiento a 3 intercambios de conocimiento Col-Col, alineados a las prioridades de la ENCI 2023-2026</t>
  </si>
  <si>
    <t>S10</t>
  </si>
  <si>
    <t>Pendiente linea base</t>
  </si>
  <si>
    <t>DG</t>
  </si>
  <si>
    <t>S31</t>
  </si>
  <si>
    <t>actividad de aprobación del PEC queda sin la implementacion. Y se deja fecha 15 de oct</t>
  </si>
  <si>
    <t>Linea base 100%</t>
  </si>
  <si>
    <t>DD</t>
  </si>
  <si>
    <t>Poner en número, programar en ultimo trimestre los dos mecanismos</t>
  </si>
  <si>
    <t>Dinamización del Sistema Nacional de Cooperación Internacional.</t>
  </si>
  <si>
    <t>P1</t>
  </si>
  <si>
    <t xml:space="preserve">Sistema Nacional de Cooperación Internacional Dinamizado </t>
  </si>
  <si>
    <t xml:space="preserve">Implementación de la Estrategia Nacional de Cooperación Internacional ENCI 2023-2026. </t>
  </si>
  <si>
    <t>P2</t>
  </si>
  <si>
    <t xml:space="preserve"> Estrategia ENCI 2023-2026 implementada</t>
  </si>
  <si>
    <t>Posicionamiento de Colombia en la gestión de cooperación internacional a través de las diferentes modalidades.</t>
  </si>
  <si>
    <t>P3</t>
  </si>
  <si>
    <t>Potencialización de nuevas fuentes  y mecanismos de financiamiento</t>
  </si>
  <si>
    <t>P4</t>
  </si>
  <si>
    <t>Porcentaje de proyectos incorporados con prioridades de la ENCI</t>
  </si>
  <si>
    <t>Diseño e Implementación de la Estrategia de Gestión del Conocimiento y la Innovación</t>
  </si>
  <si>
    <t>P5</t>
  </si>
  <si>
    <t xml:space="preserve">
% de avance en el # de proyectos en ejecución enmarcados en las estrategias de cooperación sur-sur </t>
  </si>
  <si>
    <t>Observatorio de Cooperación Internacional técnica y Financiera no reembolsable</t>
  </si>
  <si>
    <t>P6</t>
  </si>
  <si>
    <t>Operación Estadística</t>
  </si>
  <si>
    <t>P7</t>
  </si>
  <si>
    <t>Donaciones Internacionales en especie canalizadas alineadas al Plan Nacional de Desarrollo</t>
  </si>
  <si>
    <t>S7</t>
  </si>
  <si>
    <t>Sistema de Gestión de la Información</t>
  </si>
  <si>
    <t>P8</t>
  </si>
  <si>
    <t>S8</t>
  </si>
  <si>
    <t>Elaboración y publicación de estados financieros</t>
  </si>
  <si>
    <t>P9</t>
  </si>
  <si>
    <t>IMPLEMENTACIÓN DE PROYECTOS DE COOPERACIÓN INTERNACIONAL NO REEMBOLSABLE CON APORTE DE RECURSOS DE CONTRAPARTIDA NACIONAL</t>
  </si>
  <si>
    <t>Gestión de proyectos de cooperación internacional</t>
  </si>
  <si>
    <t>P10</t>
  </si>
  <si>
    <t>Plan de trabajo para la cooperación descentralizada 2024</t>
  </si>
  <si>
    <t>Implementación de la política de prevención de daño antijurídico en la vigencia 2024</t>
  </si>
  <si>
    <t>P11</t>
  </si>
  <si>
    <t>Porcentaje de recursos recibidos en Administración ejecutados presupuestalmente</t>
  </si>
  <si>
    <t>S11</t>
  </si>
  <si>
    <t>Implementación del Plan de Trabajo de Control Interno vigencia 2024</t>
  </si>
  <si>
    <t>P12</t>
  </si>
  <si>
    <t>Posicionamiento a través de la Ayuda Oficial al Desarrollo</t>
  </si>
  <si>
    <t>S12</t>
  </si>
  <si>
    <t>Implementación del plan de trabajo del proceso de gestión administrativa 2024</t>
  </si>
  <si>
    <t>P13</t>
  </si>
  <si>
    <t>Dos mecanismos  privados de financiemiento diseñados</t>
  </si>
  <si>
    <t>Implementación del Plan Estratégico de Talento Humano en la vigencia 2024</t>
  </si>
  <si>
    <t>P14</t>
  </si>
  <si>
    <t>Implementación del plan Maestro de Planeación y Seguimiento Institucional 2024</t>
  </si>
  <si>
    <t>P15</t>
  </si>
  <si>
    <t>Producidos el 100% de los documentos definidos en el plan de trabajo para la vigencia 2024</t>
  </si>
  <si>
    <t>S15</t>
  </si>
  <si>
    <t>Implementación plan de trabajo de gestión contractual</t>
  </si>
  <si>
    <t>P16</t>
  </si>
  <si>
    <t xml:space="preserve">Realizadas el 100% de las actividades programadas desde el observatorio de cooperación internacional técnica y financiera no reembolsable
</t>
  </si>
  <si>
    <t>S16</t>
  </si>
  <si>
    <t>Plan Estratégico de Comunicaciones</t>
  </si>
  <si>
    <t>P17</t>
  </si>
  <si>
    <t>Plan de Trabajo Fase I de la Operación Estadística</t>
  </si>
  <si>
    <t>S17</t>
  </si>
  <si>
    <t>Implementación de las  unidades del Portafolio de la hoja de ruta del PETI 2024</t>
  </si>
  <si>
    <t>S18</t>
  </si>
  <si>
    <t>Estados financieros elaborados y publicados</t>
  </si>
  <si>
    <t xml:space="preserve">
% de avance del seguimiento técnico de las iniciativas y/o proyectos aprobadas del Fondo del Pacífico</t>
  </si>
  <si>
    <t>Avance de implementación de la política de prevención de daño antijurídico en la vigencia 2024</t>
  </si>
  <si>
    <t xml:space="preserve">Cumplimiento plan de trabajo </t>
  </si>
  <si>
    <t>S22</t>
  </si>
  <si>
    <t xml:space="preserve">Plan de trabajo del proceso de gestión administrativa 2024 implementado </t>
  </si>
  <si>
    <t>S23</t>
  </si>
  <si>
    <t>Cumplimiento en la formulación y publicación de planes de talento humano</t>
  </si>
  <si>
    <t>Impacto de los resultados de los planes de TH</t>
  </si>
  <si>
    <t>Nivel de cumplimiento del Plan Estratégico del Talento Humano en la vigencia 2024</t>
  </si>
  <si>
    <t>S26</t>
  </si>
  <si>
    <t>Plan Maestro 2024 implementado</t>
  </si>
  <si>
    <t>S27</t>
  </si>
  <si>
    <t>Actualización de la documentacion de proceso de Gestión Contractual</t>
  </si>
  <si>
    <t>S28</t>
  </si>
  <si>
    <t>Documento elaborado lineamientos sobre la debida diligencia en la supervisión de contratos</t>
  </si>
  <si>
    <t>S29</t>
  </si>
  <si>
    <t>Matriz contractual actualizada</t>
  </si>
  <si>
    <t>Cumplimiento del Plan Estratégico de Comunicaciones 2024</t>
  </si>
  <si>
    <t>Productos</t>
  </si>
  <si>
    <t>Cuenta de Cod Producto</t>
  </si>
  <si>
    <t>Subproductos</t>
  </si>
  <si>
    <t xml:space="preserve">Producto Institucional / Producto de Gestión </t>
  </si>
  <si>
    <t>Indicador de resultado (subproducto)</t>
  </si>
  <si>
    <t>Revisión de Indicador</t>
  </si>
  <si>
    <t>Unidad de medida de indicador en moneda, porcentaje, número</t>
  </si>
  <si>
    <t>Fórmula del indicador</t>
  </si>
  <si>
    <t>Revisión de la formula</t>
  </si>
  <si>
    <t>Porcentaje del Sistema Nacional de Cooperación Internacional Dinamizado para la vigencia 2024</t>
  </si>
  <si>
    <t>Porcentaje</t>
  </si>
  <si>
    <t xml:space="preserve">Porcentaje de avance en la dinamización del Sistema Nacional de Cooperación Internacional. </t>
  </si>
  <si>
    <t>Para cada etapa: (Número de acciones realizadas durante la vigencia para la dinamización del Sistema Nacional de Cooperación Internacional /  número de acciones programadas en la vigencia para la dinamización del Sistema Nacional de Cooperación Internacional) x100
Etapa 1. cumplida (33%): 2024
Etapa 2. cumplida (66%): 2025
Etapa 3. cumplida (100%): 2026</t>
  </si>
  <si>
    <t>Porcentaje de la estrategia de gestión del conocimiento y la innovación implementada</t>
  </si>
  <si>
    <t xml:space="preserve">Porcentaje de ejecución en la vigencia 2024, de la estrategia de gestión del conocimiento y la innovación diseñada. </t>
  </si>
  <si>
    <t>Para cada etapa: (Número de acciones realizadas durante la vigencia para la implementación de la estrategia de Gestión del Conocimiento y la Innovación /  número de acciones programadas en la vigencia para la implementación de la estrategia de Gestión del Conocimiento y la Innovación) x100
Etapa 1. cumplida (33%): 2024
Etapa 2. cumplida (66%): 2025
Etapa 3. cumplida (100%): 2026</t>
  </si>
  <si>
    <t>Porcentaje de estados financieros elaborados y publicados</t>
  </si>
  <si>
    <t>Estados Financieros Publicados / elaborados Estados Financieros</t>
  </si>
  <si>
    <t>(Estados financieros elaborados y publicados / Estados financieros programados) * 100</t>
  </si>
  <si>
    <t>Porcentaje de iniciativas y/o proyectos aprobadas del Fondo del Pacífico con seguimiento técnico</t>
  </si>
  <si>
    <t>Iniciativas dce los planes de trabajo con procesos de seguimiento y/o ejecución/ proyectos de los planes de trabajo aprobadas por el mecanismo.</t>
  </si>
  <si>
    <t>(Iniciativas y/o proyectos aprobadas del Fondo del Pacífico con seguimiento técnico / Total de Iniciativas y/o proyectos aprobadas del Fondo del Pacífico)*100</t>
  </si>
  <si>
    <t>Porcentaje de las acciones implementadas por APC Colombia en el marco de la Estrategia ENCI 2023-2026 para la vigencia 2024</t>
  </si>
  <si>
    <t xml:space="preserve">Porcentaje de avance en la implementación estrategia  ENCI 2023-2026. </t>
  </si>
  <si>
    <t>Para cada etapa: (Número de acciones realizadas durante la vigencia en la implementación estrategia  ENCI 2023-2026. /  número de acciones programadas en la vigencia en la implementación estrategia  ENCI 2023-2026.) x100
Etapa 1. cumplida (33%): 2024
Etapa 2. cumplida (66%): 2025
Etapa 3. cumplida (100%): 2026</t>
  </si>
  <si>
    <t xml:space="preserve">Porcentaje de recursos de cooperación internacional alineados a las prioridades definidas en la ENCI 2023-2026. </t>
  </si>
  <si>
    <t>(Monto de recursos alineados a las prioridades definidas / monto total de la cooperación registrada) * 100</t>
  </si>
  <si>
    <t>OK</t>
  </si>
  <si>
    <t>Porcentaje de proyectos aprobados de demanda y doble vía alineados a la ENCI</t>
  </si>
  <si>
    <t>Número de proyectos de demanda y doble vía alineados a la ENCI sobre número de proyectos de demanda y doble vía aprobados</t>
  </si>
  <si>
    <t>(Número de proyectos aprobados de demanda y doble vía alineados a la ENCI / número de proyectos de demanda y doble vía aprobados) x100</t>
  </si>
  <si>
    <t>Porcentaje de avance  de implementación de la política de prevención de daño antijurídico en la vigencia 2024</t>
  </si>
  <si>
    <t>(Actividades de la política de prevención de daño antijurídico ejecutadas / actividades de la política de prevención de daño antijurídico  programadas)*100</t>
  </si>
  <si>
    <t>Porcentaje del plan de trabajo de control interno ejecutado</t>
  </si>
  <si>
    <t>actividades del plan ejecutada/actividades del plan programadas</t>
  </si>
  <si>
    <t>(Actividades del plan de trabajo de control interno ejecutadas / actividades del plan de trabajo de control interno programadas)*100</t>
  </si>
  <si>
    <t xml:space="preserve">¨Porcentaje del Plan de trabajo del proceso de gestión administrativa 2024 implementado </t>
  </si>
  <si>
    <t>Porcentaje de implementación del Plan de trabajo del proceso de gestión administrativa 2024 en el 2024</t>
  </si>
  <si>
    <t>(Número de actividades del Plan de trabajo del proceso de gestión administrativa 2024 implementadas / número de actividades del Plande trabajo del proceso de gestión administrativa 2024 programadas)x100</t>
  </si>
  <si>
    <t>Porcentaje de Planes de talento humano formulados y publicados</t>
  </si>
  <si>
    <t>Porcentaje de satisfacción frente a los planes de talento humano</t>
  </si>
  <si>
    <t>(Número de encuestados que calificaron bien o excelente los planes de talento humano / Número total de encuestados) * 100</t>
  </si>
  <si>
    <t>Porcentaje del Nivel de cumplimiento del Plan Estratégico del Talento Humano en la vigencia 2024</t>
  </si>
  <si>
    <t>((No. De Actividades ejecutadas PIC/No. Actividades Programadas) *0.3+ (No. Actividades ejecutadas PEI/No. Actividades Programadas) *0.3 + (PASGSST No Actividades Ejecutadas PAV/No. Actividades Programadas) *0.2+ (PAVACANTES Y DE PREVISIÓN) *0.2))</t>
  </si>
  <si>
    <t>Porcentaje del Plan Maestro de Planeación y Seguimiento Institucional implementado</t>
  </si>
  <si>
    <t>Porcentaje de avance de implementación del plan maestro 2024</t>
  </si>
  <si>
    <t>(Actividades del plan maestro de planeación y seguimiento institucional 2024 ejecutadas / actividades del plan maestro de planeación y seguimiento institucional 2024 programadas)*100</t>
  </si>
  <si>
    <t>Porcentaje de la documentacion del proceso de Gestión Contractual actualizada</t>
  </si>
  <si>
    <t>No de documentos actualizados  / Total de documentos del proceso de gestión contractual</t>
  </si>
  <si>
    <t>(Documentos del proceso de Gestión Contractual actualizados  / Total de documentos del proceso de gestión contractual)*100</t>
  </si>
  <si>
    <t>Porcentaje de documento de lineamientos sobre la debida diligencia en la supervisión de contratos elaborado</t>
  </si>
  <si>
    <t>Porcentaje de avance en la elaboración del documento de lineamientos sobre la debida diligencia en la supervisión de contratos.</t>
  </si>
  <si>
    <t>(Avance en la elaboración del documento de lineamientos sobre la debida diligencia / Total de documentos a elaborar)x100</t>
  </si>
  <si>
    <t>Porcentaje de la matriz contractual actualizada</t>
  </si>
  <si>
    <t xml:space="preserve">Matriz contractual actualizada mensualmente con los contratos suscritos durante el mes </t>
  </si>
  <si>
    <t>(Número de contratos actualizados en la matriz contractual / número de contratos suscritos) x100</t>
  </si>
  <si>
    <t>Porcentaje de documentos definidos en el plan de trabajo del observatorio de cooperación internacional técnica y financiera no reembolsable producidos</t>
  </si>
  <si>
    <t>Actividades ejecutadas sobre  actividades progrmadas</t>
  </si>
  <si>
    <t>(Documentos del observatorio de cooperación internacional técnica y financiera no reembolsable producidos / Total de documentos definidos en el plan de trabajo del observatorio de cooperación internacional técnica y financiera no reembolsable) *100</t>
  </si>
  <si>
    <t>Porcentaje de actividades programadas desde el observatorio de cooperación internacional técnica y financiera no reembolsable realizadas</t>
  </si>
  <si>
    <t>Actividades ejecutadas sobre actividades programadas</t>
  </si>
  <si>
    <t>(Actividades realizadas desde el observatorio de cooperación internacional técnica y financiera no reembolsable / Total de actividades programadas desde el observatorio de cooperación internacional técnica y financiera no reembolsable) *100</t>
  </si>
  <si>
    <t>Porcentaje del Plan de Trabajo Fase I de la Operación Estadística implementado</t>
  </si>
  <si>
    <t>PENDIENTE</t>
  </si>
  <si>
    <t>Para cada etapa: (Número de acciones realizadas durante la vigencia para la implementación del Plan de Trabajo de la Operación Estadística /  número de acciones programadas en la vigencia para la implementación Plan de Trabajo Fase I de la Operación Estadística) x100
Etapa 1. cumplida (33%): 2024
Etapa 2. cumplida (66%): 2025
Etapa 3. cumplida (100%): 2026</t>
  </si>
  <si>
    <t>Porcentaje del Plan Estratégico de Comunicaciones 2024 implementado</t>
  </si>
  <si>
    <t>Porcentaje de Cumplimiento del Plan Estratégico de Comunicaciones 2024</t>
  </si>
  <si>
    <t>(Número de actividades del Plan Estratégico de Comunicaciones 2024 implementadas / número de actividades del Plan Estratégico de Comunicaciones 2024 programadas)x100</t>
  </si>
  <si>
    <t>Revisar las dos opciones del nombre</t>
  </si>
  <si>
    <t>Número de proyectos de oferta y doble vía que incorporan teman en los que Colombia es líder sobre número de proyectos de oferta y doble vía aprobados</t>
  </si>
  <si>
    <t>(Proyectos de cooperación Sur - Sur alineados con las prioridades y agendas de desarrollo del país / Total de proyectos de cooperación Sur - Sur en ejecución) *100</t>
  </si>
  <si>
    <t>Alianzas y estrategias regionales desarrolladas alineadas con la ENCI</t>
  </si>
  <si>
    <t>Número de Alianzas y Estratégias establecidas sobre número de alianzas y estrategias programadas</t>
  </si>
  <si>
    <t>(Alianzas y estrategias regionales desarrolladas alineadas con la ENCI  / Alianzas y estrategias alineadas con la ENCI programadas)*100</t>
  </si>
  <si>
    <t>Porcentaje de donaciones Internacionales en especie canalizadas alineadas al Plan Nacional de Desarrollo</t>
  </si>
  <si>
    <t>Sumatoria total de número de donaciones en especie entregadas alineadas al Plan Nacional de Desarrollo</t>
  </si>
  <si>
    <t>(Donaciones Internacionales en especie alineadas al Plan Nacional de Desarrollo / Total de donaciones Internacionales en especie canalizadas) *100</t>
  </si>
  <si>
    <t>Número de Alianzas y Estratégias Regionales alineadas a líneas estratégicas de la ENCI.</t>
  </si>
  <si>
    <t>Porcentaje de implementación de proyectos de cooperación internacional no reembolsable con aporte de recursos de contrapartida nacional</t>
  </si>
  <si>
    <t>Recursos de contrapartida nacional asignados a proyectos de cooperación internacional alineados con la ENCI 2023-2026/ total de recursos disponibles para proyectos con contrapartida nacional</t>
  </si>
  <si>
    <t>Porcentaje de implementación del plan de trabajo para la cooperación descentralizada durante 2024</t>
  </si>
  <si>
    <t>Porcentaje de avance de implementación del plan de trabajo para la cooperación descentralizada durante la vigencia 2024</t>
  </si>
  <si>
    <t>(Número de actividades ejecutadas del plan de trabajo para la cooperación descentralizada para la vigencia 2024 / número de actividades programadas) x100</t>
  </si>
  <si>
    <t>(Recursos ejecutados presupuestalmente a nivel de obligaciones / Recursos apropiados) * 100</t>
  </si>
  <si>
    <t>Porcentaje de actividades desarrolladas que contribuyen al posicionamiento de Colombia en la gestión de la cooperación internacional a través de la Ayuda Oficial al Desarrollo</t>
  </si>
  <si>
    <t>(Actividades de posicionamiento desarrolladas / Actividades de posicionamiento identifcadas) *100</t>
  </si>
  <si>
    <t>(Actividades de posicionamiento desarrolladas que contribuyen al posicionamiento de Colombia en la Cooperación Internacióna a través de la AOD / Actividades de posicionamiento programadas) *100</t>
  </si>
  <si>
    <t>Número de mecanismos  privados de financiemiento diseñados</t>
  </si>
  <si>
    <t>No. De mecanismos privados de financiamiento diseñados</t>
  </si>
  <si>
    <t>Porcentaje de unidades del portafolio de la hoja de ruta del PETI  implementadas</t>
  </si>
  <si>
    <t>Porcentaje de avance del conjunto de iniciativas implementada de la Hoja de Ruta del PETI  2024</t>
  </si>
  <si>
    <t>(Número de unidades del portafolio de la hoja de ruta del PETI  implementadas / Número  de unidades del portafolio de la hoja de ruta del PETI a implementar) x100</t>
  </si>
  <si>
    <t>AGENCIA PRESIDENCIAL DE COOPERACIÓN INTERNACIONAL</t>
  </si>
  <si>
    <t>APC COLOMBIA</t>
  </si>
  <si>
    <t>PLAN DE ACCIÓN INSTITUCIONAL 2024</t>
  </si>
  <si>
    <t>VERSIÓN 3</t>
  </si>
  <si>
    <t>MIPG (cada actividad puede estar articulada con una o varias de las Políticas de Gestión y Desempeño)</t>
  </si>
  <si>
    <t>Articulación con otros planes: Decreto 612 de 2018 
(cada actividad puede estar articulada con uno o varios 
de los planes señalados)</t>
  </si>
  <si>
    <t>Alineado al PND (transformador)</t>
  </si>
  <si>
    <t>Objetivo estratégico</t>
  </si>
  <si>
    <t xml:space="preserve">Peso ponderado del objetivo estratégico </t>
  </si>
  <si>
    <t>Código</t>
  </si>
  <si>
    <t xml:space="preserve">Meta cuatrienio (objetivo estratégico) en porcentaje
</t>
  </si>
  <si>
    <t>Meta año
(objetivo estratégico) en porcentaje</t>
  </si>
  <si>
    <t>Cod Producto</t>
  </si>
  <si>
    <t>Revisión de Producto</t>
  </si>
  <si>
    <t>Gerente del Producto</t>
  </si>
  <si>
    <t>Dirección  responsable del Producto</t>
  </si>
  <si>
    <t>Cod Subproducto</t>
  </si>
  <si>
    <t>Proceso Responsable del subproducto</t>
  </si>
  <si>
    <t>Dirección  responsable del Subproducto</t>
  </si>
  <si>
    <t>Procesos involucrados</t>
  </si>
  <si>
    <t xml:space="preserve">Grupos de valor involucrados </t>
  </si>
  <si>
    <t xml:space="preserve">Línea base </t>
  </si>
  <si>
    <t>Meta a 31 de marzo</t>
  </si>
  <si>
    <t xml:space="preserve">Meta a 30 de Junio </t>
  </si>
  <si>
    <t xml:space="preserve">Meta a 30 de Septiembre </t>
  </si>
  <si>
    <t xml:space="preserve">Meta a 31 de diciembre </t>
  </si>
  <si>
    <t>Meta anual vigencia</t>
  </si>
  <si>
    <t>Presupuesto total subproducto</t>
  </si>
  <si>
    <t>Fuente del presupuesto (seleccionar lista desplegable)</t>
  </si>
  <si>
    <t>Nombre de la actividad establecida</t>
  </si>
  <si>
    <t>Presupuesto por actividad</t>
  </si>
  <si>
    <t>Peso ponderado de la actividad</t>
  </si>
  <si>
    <t>Evidencias, soportes de la actividad</t>
  </si>
  <si>
    <t>Fecha de inicio (dd/mm/aaaa)</t>
  </si>
  <si>
    <t>Fecha final (dd/mm/aaaa)</t>
  </si>
  <si>
    <t>Responsable de la actividad en el proceso</t>
  </si>
  <si>
    <t>Recursos necesarios (personal, infraestructura, insumos, herramientas, entre otros)</t>
  </si>
  <si>
    <t xml:space="preserve">Planeación Institucional </t>
  </si>
  <si>
    <t xml:space="preserve">Gestión Presupuestal y eficiencia del gasto público </t>
  </si>
  <si>
    <t>Compras y contrataciónpública</t>
  </si>
  <si>
    <t xml:space="preserve">Talento Humano </t>
  </si>
  <si>
    <t xml:space="preserve">Integridad </t>
  </si>
  <si>
    <t xml:space="preserve">Fortalecimiento organizacional  y simplificación de procesos </t>
  </si>
  <si>
    <t xml:space="preserve">Gobierno Digital, antes Gobierno en Línea </t>
  </si>
  <si>
    <t xml:space="preserve">Seguridad Digital </t>
  </si>
  <si>
    <t xml:space="preserve">Defensa jurídica </t>
  </si>
  <si>
    <t>Mejora Normativa</t>
  </si>
  <si>
    <t xml:space="preserve">Servicio al ciudadano </t>
  </si>
  <si>
    <t>Participación ciudadana en la gestión pública</t>
  </si>
  <si>
    <t xml:space="preserve">Racionalización de trámites </t>
  </si>
  <si>
    <t xml:space="preserve">Seguimiento y evaluación del desempeño institucional </t>
  </si>
  <si>
    <t xml:space="preserve">Gestión documental </t>
  </si>
  <si>
    <t>Transparencia, acceso a la información pública y lucha contra la corrupción</t>
  </si>
  <si>
    <t>Gestión de la información estadística</t>
  </si>
  <si>
    <t xml:space="preserve">Gestión del conocimiento y la innovación </t>
  </si>
  <si>
    <t xml:space="preserve">Control Interno </t>
  </si>
  <si>
    <t>PND 2022-2026</t>
  </si>
  <si>
    <t>PES 2023-2026</t>
  </si>
  <si>
    <t>PEI 2023-2026</t>
  </si>
  <si>
    <t xml:space="preserve">Administración de riesgos </t>
  </si>
  <si>
    <t>Racionalizacion de tramites</t>
  </si>
  <si>
    <t>Participación ciudadana y rendición de cuentas</t>
  </si>
  <si>
    <t>Mecanismos para mejorar la atención al ciudadano</t>
  </si>
  <si>
    <t>Mecanismos para la transparencia y acceso  a la información</t>
  </si>
  <si>
    <t>Plan de Participación Ciudadana</t>
  </si>
  <si>
    <t>Plan Institucional de Archivos - PINAR</t>
  </si>
  <si>
    <t>De Gestión Documental</t>
  </si>
  <si>
    <t>Anual de Adquisiciones</t>
  </si>
  <si>
    <t>Estratégico de Talento Humano</t>
  </si>
  <si>
    <t>De Bienestar e Incentivos</t>
  </si>
  <si>
    <t xml:space="preserve">Institucional de Capacitación  </t>
  </si>
  <si>
    <t>De Previsión de Recursos Humanos</t>
  </si>
  <si>
    <t>Trabajo Anual en Seguridad y Salud en el Trabajo</t>
  </si>
  <si>
    <t>Anual de Vacantes</t>
  </si>
  <si>
    <t>Estratégico de Tecnologías de la Información y las Comunicaciones - PETI</t>
  </si>
  <si>
    <t>De Seguridad y Privacidad de la Información</t>
  </si>
  <si>
    <t>Observaciones planeaciones</t>
  </si>
  <si>
    <t>Convergencia regional, 
Transformación productiva, internacionalización y acción climática</t>
  </si>
  <si>
    <t xml:space="preserve">Alinear la cooperación internacional a las prioridades y agendas de desarrollo.
</t>
  </si>
  <si>
    <t>ALI-124</t>
  </si>
  <si>
    <t>Acciones implementadas por APC Colombia en el marco de la Estrategia ENCI 2023-2026 para la vigencia 2024</t>
  </si>
  <si>
    <t>Diego Alejandro Zuluaga</t>
  </si>
  <si>
    <t>Dirección de Coordinación Interinstitucional</t>
  </si>
  <si>
    <t>Preparación y formulación de la Cooperación Internacional</t>
  </si>
  <si>
    <t xml:space="preserve">Preparación y formulación de la Cooperación Internacional </t>
  </si>
  <si>
    <t xml:space="preserve">Entidades públicas nacionales, departamentales o municipales; organizaciones no gubernamentales; cooperantes internacionales; sectores sociales departamentales o municipales
</t>
  </si>
  <si>
    <t>Inversión (Sistema Nacional de Cooperación Internacional)</t>
  </si>
  <si>
    <t>Elaborar y hacer seguimiento a 10 planes de trabajo para la vigencia 2024 de Cooperación Internacional.</t>
  </si>
  <si>
    <t>Planes de trabajo elaborados y evidencias del seguimiento realizado</t>
  </si>
  <si>
    <t>Marlen Espitia</t>
  </si>
  <si>
    <t>Equipo de Talento Humano</t>
  </si>
  <si>
    <t>X</t>
  </si>
  <si>
    <t>1) Consultor: definir etapas (alcance por vigencia) OK
2) CI: Revisar redacción del producto de acuerdo con alcance APC OK
3) Seguimiento 1erT: N/A OK
Pendiente: revisar actividades CI</t>
  </si>
  <si>
    <t xml:space="preserve">Desarrollar 5 acciones de fortalecimiento de capacidades en gestión de cooperación internacional. </t>
  </si>
  <si>
    <t>Evidencias de lass acciones de fortalecimiento de capacidades realizadas (1. convenio Esap.
2. evidencias de participación en webinar
3. Reuniones virtuales de capacitación a enlaces territoriales ESAP.
4. Asitencia a espacios de fortalecimiento (listas de asistencia y evidencias fotográficas).
5. espacios virtuales de capacitación enlaces regionales (evidencias fotográficas, listado de asistencia).)</t>
  </si>
  <si>
    <t xml:space="preserve">Andrea Esguerra </t>
  </si>
  <si>
    <t>Implementar la estrategia de apropiación institucional y social de la linea tecnica de la Cooperación internacional feminista</t>
  </si>
  <si>
    <t xml:space="preserve">Documento de sistematización socializado con la Mesa de Genero de la  Cooperación Internacional. </t>
  </si>
  <si>
    <t>Kelly Gómez</t>
  </si>
  <si>
    <t xml:space="preserve">Elaborar la linea tecnica interseccional (Genero, Etnicos, Territorio) de la Cooperación Internacional. </t>
  </si>
  <si>
    <t>Documentos técnicos elaborados</t>
  </si>
  <si>
    <t>Identificación y priorización de Cooperación Internacional</t>
  </si>
  <si>
    <t>Dirección de Gestión de Demanda</t>
  </si>
  <si>
    <t>Identificación y priorización.</t>
  </si>
  <si>
    <t>Cooperantes AOD y Sector privado.</t>
  </si>
  <si>
    <t>Acompañar y brindar insumos   para negociación  de marcos país</t>
  </si>
  <si>
    <t>Actas de negocicación
Actas de reuniones
Documentos Ejecutivos</t>
  </si>
  <si>
    <t>Coordinaciones bilateral  y multilateral</t>
  </si>
  <si>
    <t>1) Consultor: ajustar redacción indicador OK
2) CI: N/A OK
3) Seguimiento 1erT: N/A OK
Pendiente: Ajustar linea base con relación a la meta del 80%</t>
  </si>
  <si>
    <t xml:space="preserve">Orientar  las iniciativas de cooperación en los mecanismos de gobernanza en los que participa APC Colombia </t>
  </si>
  <si>
    <t>Actas de reuniones de Comités Técnicos y Directivos de los mecanismos de gobernanza.
Listas de asistencia</t>
  </si>
  <si>
    <t>Implementación y segumiento de Cooperación Internacional</t>
  </si>
  <si>
    <t>Dirección de Oferta</t>
  </si>
  <si>
    <t>Formulación y preparación de la cooperación internacional, Gestión Contractual y Gestión Financiera</t>
  </si>
  <si>
    <t>Paises Socios
Entidades publicas de nivel Nacional y Territorial
Entidades privadas Organizaciones No Gubernamentales
Academia
Mecanismos de Integración Regional</t>
  </si>
  <si>
    <t>Funcionamiento (Transferencias Corrientes - Fondo de Cooperación y Asistencia Internacional FOCAI)</t>
  </si>
  <si>
    <t>Incorporar líneas estratégicas de la ENCI, en proyectos de demanda y de doble vía de Colombia, en al menos el 60% de los nuevos que se negocien con países y mecanismos del Sur Global.</t>
  </si>
  <si>
    <t>Formatos de formulación de proyectos, actas de Comisiones Mixtas, notas conceptuales, matriz de programación y segumiento DOCI.</t>
  </si>
  <si>
    <t>Coordinadora de América Latina y el Caribe</t>
  </si>
  <si>
    <t>Profesionales de los equipos de trabajo, Servicios de traducción, Hardware y software para Videoconferencias</t>
  </si>
  <si>
    <t>Entidades públicas nacionales, departamentales o municipales; organizaciones no gubernamentales; cooperantes internacionales; sectores sociales departamentales o municipales</t>
  </si>
  <si>
    <t xml:space="preserve">Conformar 10 mesas de trabajo temáticas y territoriales para la Dinamización del SNCI Sistema Nacional de Cooperación Internacional. </t>
  </si>
  <si>
    <t>1. Actas de conformación de las mesas.
2. actas de las reuniones.
3. listados de asitencia</t>
  </si>
  <si>
    <t>1) Consultor: ajustar redacción indicador PENDIENTE y definir el alcance por etapas hasta el 2026
2) CI: Dar alcance a la palabra "dinamizado"
3) DEP:creemos que la dinamización se explica a traves del desarrollo de las actividades y no vemos necesario el ajuste del nombre</t>
  </si>
  <si>
    <t>1. Notas concepto elaboradas.
2. Planes de acción desarrollados.
3. Listados de asistencia.
4. Registro fotográfico</t>
  </si>
  <si>
    <t xml:space="preserve">
1. Planes de acción desarrollados.
2. Listados de asistencia.
3. Registro fotográfico</t>
  </si>
  <si>
    <t>Modalidades de cooperación internacional desarrolladas que contribuyen al posicionamiento de Colombia en la gestión de la cooperación</t>
  </si>
  <si>
    <t>Entidades públicas, Organizaciones No Gubernamentales, Cooperantes Internacionales y Entidades Sin Ánimo de Lucro.</t>
  </si>
  <si>
    <t>Inversión (Contrapartidas)</t>
  </si>
  <si>
    <t>Articular la  financiación de al menos 1 proyecto con enfoque multiactor y recursos de contrapartidas</t>
  </si>
  <si>
    <t xml:space="preserve">Ficha técnica, mapa de actores  estrategicos, bateria/artefacto de criterios, Ayuda de memoria,  listdado asistencias, registro fotográfico,  informes que evidencie toda la gestión y estructuración.  </t>
  </si>
  <si>
    <t xml:space="preserve">Luz Emerita Lopez </t>
  </si>
  <si>
    <t>1) Consultor: ajustar redacción indicador 
2) CI: N/A
3) DEP: reenfoque de la redacción propuesta por el consultor</t>
  </si>
  <si>
    <t>Cofinanciar proyectos de cooperación internacional mediante el desembolso de recursos de contrapartidas nacional</t>
  </si>
  <si>
    <t>Convenios suscritos para el mecanismo de contrapartida nacional</t>
  </si>
  <si>
    <t>Santiago Quiñones</t>
  </si>
  <si>
    <t>Identificación y priorizaciónde la Cooperación Internacional</t>
  </si>
  <si>
    <t>Inversión (Transformación digital)</t>
  </si>
  <si>
    <t>Facilitar el acceso  a oportunidades de cooperación  internacional no reembolsable, a través de las difusión y acompañamiento  a convocatorias</t>
  </si>
  <si>
    <t xml:space="preserve">Matriz de seguimiento de oportunidades de cooperación  internacional no reembolsable (convocatorias) </t>
  </si>
  <si>
    <t>Cielo Chamorro</t>
  </si>
  <si>
    <t>1) Consultor: ajustar redacción indicador 
2) CI: N/A
3) DEP: Aprobar la redacción propuesta por el consultor. Asignación de pesos actividades</t>
  </si>
  <si>
    <t>Formular y hacer seguimiento a planes de trabajo con socios de cooperación bilaterales y multilares</t>
  </si>
  <si>
    <t>Planes de trabajo formulados
Actas de seguimiento a los Planes de Trabajo</t>
  </si>
  <si>
    <t>Coordinaciones Bilateral y Multilateral</t>
  </si>
  <si>
    <t>Optimizar la gestión de Certificados de Utilidad Común promoviendo actividades de acompañamiento y socialización permanentes.</t>
  </si>
  <si>
    <t>Ayudas de Memoria de actividades de acompañamiento y socialización
Soporte Teams de Acompañamientos Virtuales
Registro y Seguimiento CUC</t>
  </si>
  <si>
    <t>Equipo CUC</t>
  </si>
  <si>
    <t>Daniel Rodríguez</t>
  </si>
  <si>
    <t>Países socios, mecanismos de integración regional, entidades públicas del nivel nacional y territorial, entidades privadas, organizaciones de la sociedad civil y academia</t>
  </si>
  <si>
    <t xml:space="preserve">Establecer  6 alianzas y 2 estrategias regionales de cooperación sur sur alineadas a líneas estratégicas la ENCI y/o Agendas de desarrollo.
 </t>
  </si>
  <si>
    <t>Documento que formaliza las alianzas y sus anexos que evidencian la estrategia.</t>
  </si>
  <si>
    <t>Coordinadora de Asia África y Eurasia</t>
  </si>
  <si>
    <t>1) Consultor: ajustar redacción indicador 
2) CI: N/A
3) DEP: Aprobar la redacción propuesta por el consultor. Considerar determinar linea base
REVISAR tener dos indicadores muy similares</t>
  </si>
  <si>
    <t xml:space="preserve">Hacer seguimiento a 6 alianzas y 2 estrategias regionales de cooperación sur sur alineadas a líneas estratégicas la ENCI y/o Agendas de desarrollo.
 </t>
  </si>
  <si>
    <t>Actas reuniones, ayuda memoria, reportes, informes de balance o de segumiento.</t>
  </si>
  <si>
    <t xml:space="preserve">
Incorporar los temas en los que Colombia es reconocido como líder técnico, en al menos el 50% de  los nuevos proyectos de oferta y de doble vía de CSS y Tr del país.
 </t>
  </si>
  <si>
    <t>1) Consultor: ajustar redacción indicador 
2) CI: N/A
3) DEP: Aprobar la redacción propuesta por el consultor. Considerar determinar linea base
Pendiente línea base</t>
  </si>
  <si>
    <t>Jhonnatan Gamboa</t>
  </si>
  <si>
    <t>Identificación y priorización, preparación y formulación, implementación y seguimiento</t>
  </si>
  <si>
    <t>Entidades públicas departamentales o municipales, aliados nacionales e internacionales</t>
  </si>
  <si>
    <t xml:space="preserve">Elaborar y socializar un documento  que defina el marco conceptual y de acción para APC-Colombia en materia de cooperación descentralizada </t>
  </si>
  <si>
    <t>Avances del documento preliminar, documento elaborado y evidencias de la socialización interna.</t>
  </si>
  <si>
    <t>1) Consultor: ajustar redacción indicador 
2) CI: N/A
3) DEP: Aprobar la redacción propuesta por el consultor. Considerar determinar linea base y asignar presupuesto a las actividades
Pendiente línea base y presupuesto</t>
  </si>
  <si>
    <t>Definir e implementar el plan de trabajo  en cooperación descentralizada durante la vigencia 2024</t>
  </si>
  <si>
    <t>Plan de trabajo definido y evidencias de implementación de las actividades.</t>
  </si>
  <si>
    <t>Yair Alexander Valderrama Parra</t>
  </si>
  <si>
    <t>Dirección Administrativa y Financiera</t>
  </si>
  <si>
    <t>Administración de Recursos de Cooperación Internacional No Reembolsable y Donaciones en Especie</t>
  </si>
  <si>
    <t>Identificación y priorización, preparación y formulación, implementación y seguimiento, gestión contracutal, gestión financiera, gestión jurídica, administración de recursos y donaciones en especie.</t>
  </si>
  <si>
    <t xml:space="preserve"> Cooperantes, Aliados Técnicos, proveedores y contratistas.</t>
  </si>
  <si>
    <t>Inversión (Administración de recursos)</t>
  </si>
  <si>
    <t>Definir lineamientos técnicos, operativos y metodológicos para la administración de recursos</t>
  </si>
  <si>
    <t>Documento elaborado</t>
  </si>
  <si>
    <t>GIT Administración de Recursos y Donaciones en Especie</t>
  </si>
  <si>
    <t>1) Consultor: indica que se requiere ajuste pues la línea base está en 50% y la meta empieza en 0%
2) CI: N/A
3) DEP: OK</t>
  </si>
  <si>
    <t xml:space="preserve">Ejecutar los recursos de cooperación internacional no reembolsables recibidos en administración en APC-Colombia. </t>
  </si>
  <si>
    <t>Reporte Ejecución presupuestal</t>
  </si>
  <si>
    <t>Realizar gestiones para la consecución de nuevos recursos de donación para ser administrados por APC-Colombia</t>
  </si>
  <si>
    <t>Documentos soportes de la gestión y nuevos acuerdos en caso de ser suscritos</t>
  </si>
  <si>
    <t>Realizar el seguimiento de los recursos recibidos en administración ante el aliado técnico o el contratista.</t>
  </si>
  <si>
    <t>Actas de reunión de seguimiento, listas de asistencias 
(Visitas y/o reuniones virtuales) y/o informes.</t>
  </si>
  <si>
    <t>Gestión Administrativa, Gestión Financiera, administración de recursos y donaciones en especie.</t>
  </si>
  <si>
    <t>Donantes, Beneficiarios finales, agentes aduaneros u operadores logísticos y entes reguladores.</t>
  </si>
  <si>
    <t>Socializar a nivel interno y externo el instrumento que orienta el procedimiento actualizado de donaciones en especie en la entidad</t>
  </si>
  <si>
    <t>Listas de asistencia, correos electrónicos, publicaciones o piezas gráficas elaboradas</t>
  </si>
  <si>
    <t>1) Consultor: indica que se requiere ajuste pues la línea base está en 100% y la meta empieza en 0%
2) CI: N/A
3) DEP: OK</t>
  </si>
  <si>
    <t>Realizar el seguimiento de las donaciones en especie canalizadas a los beneficiarios finales.</t>
  </si>
  <si>
    <t>Actas de Validación en Campo, Correos electrónicos, listas de asistencias, actas de entrega de la donación.</t>
  </si>
  <si>
    <t>Nuevas fuentes y mecanismos de financiamiento potencializados</t>
  </si>
  <si>
    <t>Identificación y priorización</t>
  </si>
  <si>
    <t xml:space="preserve"> Cooperantes, Aliados </t>
  </si>
  <si>
    <t>Funcionamiento (Adquisición de bienes y servicios)</t>
  </si>
  <si>
    <t>Formular  la estrategia de mecanismos de financiación  para el desarrollo con fuentes privadas</t>
  </si>
  <si>
    <t>Documento "Estrategia de Mecanismos de financiación para el desarrollo con fuentes privadas"</t>
  </si>
  <si>
    <t>Andres Ceballos</t>
  </si>
  <si>
    <t>1) Consultor: Ajustar redacción. La unidad de medida y la programación no coincide con la formula
2) CI: N/A
3) DEP:  Es necesario ajustar la programación para que coincida con la fórmula</t>
  </si>
  <si>
    <t>Orientar la estructuración de  dos mecanismos privados de financiamiento para el desarrollo</t>
  </si>
  <si>
    <t xml:space="preserve">Documento orientador de la  estructura de dos mecanismos privados de financiamiento para el desarrollo. </t>
  </si>
  <si>
    <t>Convergencia regional</t>
  </si>
  <si>
    <t>Gestionar conocimiento orientado al fortalecimiento de capacidades en cooperación internacional para el desarrollo</t>
  </si>
  <si>
    <t>GES-124</t>
  </si>
  <si>
    <t>Se debe ajustar</t>
  </si>
  <si>
    <t>Maria Paula Alonso</t>
  </si>
  <si>
    <t>Dirección General</t>
  </si>
  <si>
    <t>Gestión de comunicaciones</t>
  </si>
  <si>
    <t>Todos los procesos</t>
  </si>
  <si>
    <t>Entidades públicas nacionales, departamentales o municipales; organizaciones no gubernamentales; cooperantes internacionales; sectores sociales departamentales o municipales, academia, centros de estudio, investigadores, Observatorios pares del orden nacional e internacional</t>
  </si>
  <si>
    <t>porcentaje</t>
  </si>
  <si>
    <t>N/A</t>
  </si>
  <si>
    <t>Producir documentos a partir de insumos relacionados por las direcciones técnicas</t>
  </si>
  <si>
    <t>Documentos producidos</t>
  </si>
  <si>
    <t>Equipo del Observatorio</t>
  </si>
  <si>
    <t>1) Consultor: Ajustar redacción de indicador y fórmula
2) CI: Indica que el observatorio no es producto de un plan de acción para 2024 y debe pensarse otro nombre
3) DEP:  Ok con el ajuste de redacción del ID y con el cambio de nombre del producto</t>
  </si>
  <si>
    <t>Generar espacios de conocimiento</t>
  </si>
  <si>
    <t xml:space="preserve">Documento de justificación del espacio de conocimeinto, documento de planeación(acatas, perfiles de participantes, cronograma) </t>
  </si>
  <si>
    <t>Estrategia de Gestión del Conocimiento y la Innovación diseñada e implementada</t>
  </si>
  <si>
    <t>Carlos Alberto Cifuentes</t>
  </si>
  <si>
    <t>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t>
  </si>
  <si>
    <t>Documento de Estrategia de Gestión del Conocimiento y la Innovación y Manual de implementación en APC-colombia</t>
  </si>
  <si>
    <t>Equipo de Gestión de conocimiento</t>
  </si>
  <si>
    <t>1) Consultor: Ajustar redacción de indicador y fórmula
2) CI: N/A
3) DEP:  Ok con el ajuste de redacción del ID. Se debe incluir el proceso al que hace parte. Ajustar redacción del producto</t>
  </si>
  <si>
    <t xml:space="preserve">1. Metodología de captura del conocimiento de valor y de los grupos de valor.
2. Documento en el que se definan los instrumentos y herramientas físicas y tecnológicas en que se construirá el repositorio. 
3. Repositorio físico y digital de saberes misionales y de apoyo de APC-Colombia. </t>
  </si>
  <si>
    <t xml:space="preserve">1. Documento en el que se especifique la estructuración de la unidad de capacitación, indicando sus integrantes, cómo operará, plan de acción, cronograma, recursos requeridos, y propuesta de formalizar normativamente la Unidad al interior de APC-Colombia. 
2. Documento con diseño de curso de formulación de proyectos estructurado. </t>
  </si>
  <si>
    <t xml:space="preserve">1. Documento con las directrices de formación para la preinducción, inducción y reinducción; metodologías, tiempos de capacitación, cronograma de capacitaciones para 2024. 
2. Documento con las directrices de implementación de la Estrategia de Gestión de Conocimiento y la Innovación en la gestión documental, con directrices, metodologías, plan de trabajo y cronograma para 2024. </t>
  </si>
  <si>
    <t>Internacionalización</t>
  </si>
  <si>
    <t xml:space="preserve">Producir información de calidad, oportuna y pertinente, para la toma de decisiones en materia de cooperación internacional al desarrollo
</t>
  </si>
  <si>
    <t>PRO-124</t>
  </si>
  <si>
    <t xml:space="preserve">Todos los procesos </t>
  </si>
  <si>
    <t>DANE, cooperantes, otros actores del SNCI que provean información, usuarios internos</t>
  </si>
  <si>
    <t>Reallizar un diagnóstico frente al estado actual de la política de Gestión Estadística</t>
  </si>
  <si>
    <t>Documento diagnostico Estado Actual de la Política de Gestión Estadística
Actas de reunión</t>
  </si>
  <si>
    <t>Coordinación Bilaterales</t>
  </si>
  <si>
    <t>1) Consultor: Ajustar redacción de indicador y propone fórmula ya que no tenía. También incluir línea base
2) CI: Indica q se debe ajustar el producto ya que la redacción no es consistente con el indicador y plantea revisar las actividades
3) DEP:  Ok con el ajuste de redacción del ID. Ajustar redacción del producto y asignar proceso responsable</t>
  </si>
  <si>
    <t>Brindar lineamientos  y recomendaciones para el registro de información de Cooperación Internacional (AOD)</t>
  </si>
  <si>
    <t>Documento de Lineamientos y Recomendaciones para el registro de información de Cooperación Internacional (AOD)</t>
  </si>
  <si>
    <t>Elaborar productos de análisis de la Asistencia Oficial al Desarrollo (AOD) que recibe el país</t>
  </si>
  <si>
    <t>Documento de Analisis de  Asistencia Oficial al Desarrollo (AOD) que recibe el país 2023.</t>
  </si>
  <si>
    <t>No es claro la condición deseada del SGI: se quiere crear? Mejorar? Construir? Desarrollar?</t>
  </si>
  <si>
    <t>Willy Alexander Vijalba</t>
  </si>
  <si>
    <t>Gestión de Tecnologías de la información</t>
  </si>
  <si>
    <t>APC-Colombia, Agencias de Cooperación, Entidades Territoriales, Gobierno, Actores Bilaterales, Organismos Multilaterales, Sector Privado, Organizaciones de la sociedad civil, ciudadanía en general.</t>
  </si>
  <si>
    <t>Incorporar nuevas capacidades de servicios tecnológicos para la trasformación digital TIC</t>
  </si>
  <si>
    <t xml:space="preserve">Reporte de avance de las iniciativas implementadas para incorporar nuevas capacidades TICS
</t>
  </si>
  <si>
    <t>Profesional Especializado G20 - Willy Alexander Vijalba Caballero</t>
  </si>
  <si>
    <t>Personal del Grupo de Tecnologías, Director DAF, Hardware, Software, Servicios Tecnologicos, Sistemas de Información</t>
  </si>
  <si>
    <t>1) Consultor: Ajustar redacción de indicador y fórmula. También incluir línea base
2) CI: Indica q se debe ajustar el producto ya que la redacción no es consistente con el indicador ni con las actividades
3) DEP:  Ok con el ajuste de redacción del ID. Ajustar redacción del producto para saber cuál es la condición deseada</t>
  </si>
  <si>
    <t>Fortalecer o sostener la operación TICS</t>
  </si>
  <si>
    <t>Reporte de avance de las iniciativas implementadas para fortalecer o sostener la operación TICS</t>
  </si>
  <si>
    <t xml:space="preserve">
Profesional Especializado G20 - Ruben Dario Rojas Morales </t>
  </si>
  <si>
    <t xml:space="preserve">Convergencia regional, 
Transformación productiva, </t>
  </si>
  <si>
    <t>Optimizar el modelo de operación para contribuir de manera efectiva al logro de los propósitos institucionales</t>
  </si>
  <si>
    <t>OPT-124</t>
  </si>
  <si>
    <t>Jeny Patricia Gutiérrez</t>
  </si>
  <si>
    <t>Gestión Jurídica, Gestión Contractual y Gestión Financiera</t>
  </si>
  <si>
    <t>Realizar seguimiento a la ejecución técnica de las iniciativas y/o proyectos del Fondo Alianza del Pacífico, según el modelo de gestión determinado.</t>
  </si>
  <si>
    <t>Informes y/o  reportes de avance, actas de reuniones.</t>
  </si>
  <si>
    <t>Responsable en DOCI del FAP (Jeny Patricia Gutierrez)</t>
  </si>
  <si>
    <t>Grupos de valor involucrados para la actividad</t>
  </si>
  <si>
    <t>Documento aprobado y % de implementación del PEC en la vigencia 2024</t>
  </si>
  <si>
    <t>Sandra Garzón</t>
  </si>
  <si>
    <t>1) Consultor: Ajustar redacción de indicador y fórmula. También incluir línea base
2) CI: N/A
3) DEP:  Ok con el ajuste de redacción del ID. Ajustar redacción del producto para saber cuál es la condición deseada</t>
  </si>
  <si>
    <t>Visibilizar eventos institucionales de la Agencia</t>
  </si>
  <si>
    <t xml:space="preserve">1. Parrilla de contenidos de Redes sociales y medios y/o 2. Publicaciones en RRSS y/o 3. Transmisión del evento y/o 4. Matriz de seguimiento o documento que haga su función </t>
  </si>
  <si>
    <t>Publicar boletines externo e internos</t>
  </si>
  <si>
    <t>Documento con boletines publicados</t>
  </si>
  <si>
    <t>Desarrollar estrategia de redes sociales</t>
  </si>
  <si>
    <t xml:space="preserve">Documento con el seguimiento a la parrilla de contenidos periódica y un análisis periódico de redes sociales </t>
  </si>
  <si>
    <t>Luis Alejandro Gutiérrez S.</t>
  </si>
  <si>
    <t>Gestión Administrativa</t>
  </si>
  <si>
    <t xml:space="preserve">usuarios internos
</t>
  </si>
  <si>
    <t>Formular y hacer seguimiento al plan de gestión administrativa</t>
  </si>
  <si>
    <t xml:space="preserve"> Plan de gestión administrativa formulado. Tablero de control al desarrollo de actividades del Pinar - PGD - Servicio al ciudadano) </t>
  </si>
  <si>
    <t>Diller Ruthney Castro</t>
  </si>
  <si>
    <t>1) Consultor: Ajustar redacción de indicador y fórmula.
2) CI: N/A
3) DEP:  Ok con el ajuste de redacción del ID. Ajustar redacción del producto para saber cuál es la condición deseada</t>
  </si>
  <si>
    <t>Realizar digitalización del archivo central e histórico de APC Colombia</t>
  </si>
  <si>
    <t>Tablero de control de medición avance sobre el Archivo digitalizado</t>
  </si>
  <si>
    <t>Diller Ruthney Castro
Luis Alejandro Gutiérrez S.</t>
  </si>
  <si>
    <t>Actualizar y poner en marcha el Plan institucional de gestión ambiental - PIGA</t>
  </si>
  <si>
    <t>Plan Institucional de Gestión Ambiental actualizado.
Tablero de control sobre el desarrollo  de actividades del PIGA</t>
  </si>
  <si>
    <t>Realizar el seguimiento al Plan Anual de Adquisiciones vigente  de la entidad al menos tres (3) veces al año con el proceso gestión Contractual y Financiera.</t>
  </si>
  <si>
    <t>Resultado del seguimiento efectuado al del Plan Anual de Adquisiciones de la entidad.</t>
  </si>
  <si>
    <t>Yvette Araujo Hernández</t>
  </si>
  <si>
    <t>Gestión del Talento Humano</t>
  </si>
  <si>
    <t>Todos los procesos de la Entidad</t>
  </si>
  <si>
    <t>Formular y publicar los planes de TH en la sede electronica correspondientes a la vigencia 2024</t>
  </si>
  <si>
    <t>Planes publicados en la sede electrónica</t>
  </si>
  <si>
    <t>Coordinadora GIT de Gestión de Talento Humano</t>
  </si>
  <si>
    <t>1) Consultor: Ajustar redacción de indicador y fórmula.
2) CI: N/A
3) DEP:  Ok con el ajuste de redacción del ID. Ajustar redacción del producto para saber cuál es la condición deseada.</t>
  </si>
  <si>
    <t>Ok</t>
  </si>
  <si>
    <t>Ejecutar y realizar seguimiento a los planes  de Talento Humano</t>
  </si>
  <si>
    <t>Informe consolidado de los planes de TH</t>
  </si>
  <si>
    <t>Evaluar los resultados de los planes de TH</t>
  </si>
  <si>
    <t xml:space="preserve">Informe consolidado de los planes de TH </t>
  </si>
  <si>
    <t>1) Consultor: Ajustar redacción de indicador y fórmula.
2) CI: N/A
3) DEP:  Ok con el ajuste de redacción del ID. Ajustar redacción del producto para saber cuál es la condición deseada. Se modifica la unidad de medida</t>
  </si>
  <si>
    <t>Lucena Valencia</t>
  </si>
  <si>
    <t>Gestión Contractual</t>
  </si>
  <si>
    <t xml:space="preserve">Uusuarios internos de APC-Coiombia, proveedores </t>
  </si>
  <si>
    <t>Realizar seguimiento, a partir del mes de febrero, a la matriz de gestion contractual, a través de mesas de trabajo programadas.</t>
  </si>
  <si>
    <t>Actas de reunion y matriz de datos contractual</t>
  </si>
  <si>
    <t>Edna Lorena Leon Saavedra</t>
  </si>
  <si>
    <t>1) Consultor: Ajustar redacción de indicador y fórmula. Definir línea base
2) CI: Dice que las actividades no dan cuenta de la gestión contractual y deja interrogantes para el proceso
3) DEP:  Ok con el ajuste de redacción del ID. Ajustar redacción del producto para saber cuál es la condición deseada.
Pendiente: si la formula se cumple cada mes, la meta debe ser 100% constante. Revisar</t>
  </si>
  <si>
    <t>Elaborar el documento de lineamientos sobre la debida diligencia en la supervisión de contratos, conforme al plan de trabajo de la implementación de la política de prevención del daño antijurídico 2024-2025</t>
  </si>
  <si>
    <t>Avances del documento preliminar y documento remitido al proceso de gestión jurídica.</t>
  </si>
  <si>
    <t>1) Consultor: Ajustar redacción de indicador y fórmula. Definir línea base
2) CI: Dice que las actividades no dan cuenta de la gestión contractual y deja interrogantes para el proceso
3) DEP:  Ok con el ajuste de redacción del ID. Ajustar redacción del producto para saber cuál es la condición deseada.</t>
  </si>
  <si>
    <t xml:space="preserve">Actualizar la documentación del proceso de gestión contractual requerida conforme a validación </t>
  </si>
  <si>
    <t xml:space="preserve">Diagnóstico de documentos del proceso y Documentos actualizados </t>
  </si>
  <si>
    <t xml:space="preserve">Lucena Valencia Giraldo </t>
  </si>
  <si>
    <t>1) Consultor: Ajustar redacción de indicador y fórmula.
2) CI: Dice que las actividades no dan cuenta de la gestión contractual y deja interrogantes para el proceso
3) DEP:  Ok con el ajuste de redacción del ID. Ajustar redacción del producto para saber cuál es la condición deseada.</t>
  </si>
  <si>
    <t>Alex Alberto Rodríguez</t>
  </si>
  <si>
    <t>Evaluación control y mejora</t>
  </si>
  <si>
    <t>Procesos/dependencias responsables de las actividades asIgnadas por ley.</t>
  </si>
  <si>
    <t>Uusuarios internos de APC-Coiombia</t>
  </si>
  <si>
    <t>Formular plan de trabajo (auditoría)</t>
  </si>
  <si>
    <t xml:space="preserve">Plan de trabajo aprobado. Acta Comité de Cooridnación Sistema de Control Interno </t>
  </si>
  <si>
    <t>Adriana Botero</t>
  </si>
  <si>
    <t>Ejecutar el plan de trabajo (auditoría)</t>
  </si>
  <si>
    <t>Informes de Auditoría publicados</t>
  </si>
  <si>
    <t xml:space="preserve">Diana del Pilar Morales </t>
  </si>
  <si>
    <t>Gestión Jurídica</t>
  </si>
  <si>
    <t>Uusuarios internos de APC-Coiombia, proveedores , entidades, aliados</t>
  </si>
  <si>
    <t xml:space="preserve">Realizar mesas de trabajo interinstitucional con entidades aliadas técnicas, beneficiarias, ejecutoras y oferentes de cooperación internacional técnica y financiera no reembolsable, a solicitud de las direcciones técnicas y áreas de trabajo de la Agencia. </t>
  </si>
  <si>
    <t>Portafolio de evidencias y/o Presentaciones y/o Lista de asistencia</t>
  </si>
  <si>
    <t>Martha García</t>
  </si>
  <si>
    <t>Realizar un espacio de conocimiento con supervisores de contratos de APC - Colombia y aliados técnicos.</t>
  </si>
  <si>
    <t>Presentaciones  y Lista de asistencia</t>
  </si>
  <si>
    <t>1) Consultor: Ajustar redacción de indicador y fórmula.
2) CI: Determinar el alcance del producto, pues para CI hace falta la Defensa Jurídica, asi como determinar cual es el rol del proceso en este producto. También mirar el tema de la vigencia pues al politica es a dos años
3) DEP:  Ok con el ajuste de redacción del ID. Ajustar redacción del producto para saber cuál es la condición deseada.</t>
  </si>
  <si>
    <t>Faisuly Urrea López</t>
  </si>
  <si>
    <t>Gestión Financiera</t>
  </si>
  <si>
    <t>Proceso de Gestión Financiera</t>
  </si>
  <si>
    <t>N.D.</t>
  </si>
  <si>
    <t>Registrar oportunamente las obligaciones tramitadas al grupo financiero</t>
  </si>
  <si>
    <t>Listado de obligaciones</t>
  </si>
  <si>
    <t>Carlos Castañeda</t>
  </si>
  <si>
    <t>Personal del proceso</t>
  </si>
  <si>
    <t>Analizar y depurar las cuentas contables</t>
  </si>
  <si>
    <t>Ajustes contables</t>
  </si>
  <si>
    <t>Faisuly Urrea</t>
  </si>
  <si>
    <t>María Victoria Losada</t>
  </si>
  <si>
    <t>Direccionamiento Estratégico y Planeación</t>
  </si>
  <si>
    <t>usuarios internos
Cabeza de sector, DNP</t>
  </si>
  <si>
    <t>Formular el cronograma de acciones del plan Maestro de Planeación  2024</t>
  </si>
  <si>
    <t>Cronograma de acciones definidas</t>
  </si>
  <si>
    <t>Julio Ignacio Gutiérrez</t>
  </si>
  <si>
    <t>Realizar la ejecución y seguimiento a las acciones del cronograma</t>
  </si>
  <si>
    <t>Matriz de seguimiento de acciones definidias</t>
  </si>
  <si>
    <t>Avance a 
Marzo 31</t>
  </si>
  <si>
    <t>Avance a 
Junio 30</t>
  </si>
  <si>
    <t>Avance a Septiembre 30</t>
  </si>
  <si>
    <t xml:space="preserve">Avance a Diciembre 31 </t>
  </si>
  <si>
    <t>Avance acumulado</t>
  </si>
  <si>
    <t>Avance promedio 
acumulado de las 
actividades</t>
  </si>
  <si>
    <t>Avance % en el 1º trimestre</t>
  </si>
  <si>
    <t>Avance % en el 2º trimestre</t>
  </si>
  <si>
    <t>Avance % en el 3º trimestre</t>
  </si>
  <si>
    <t>vance % en el 4º trimestre</t>
  </si>
  <si>
    <t>Observaciones al reporte de avance 1º trimestre</t>
  </si>
  <si>
    <t>Sandra Yanneth Bermúdez Marín</t>
  </si>
  <si>
    <t>Porcentaje de las acciones implementadas por APC-Colombia en el marco de la Estrategia Nacional de Cooperación Internacional ENCI 2023-2026 durante la vigencia 2025</t>
  </si>
  <si>
    <t>(Número de acciones realizadas durante la vigencia en la implementación estrategia  ENCI 2023-2026 /  Número de acciones programadas en la vigencia en la implementación estrategia  ENCI 2023-2026) x 100</t>
  </si>
  <si>
    <t>Realizar seguimiento y gestión a 10 planes de trabajo de Cooperación Internacional acordados durante la vigencia 2024 .</t>
  </si>
  <si>
    <t>Abril 14 . se aprueba el avance del desarrollo de la actividad correspondiente al 1T 2025, se presenta avance en la ejecución de los recursos asignados</t>
  </si>
  <si>
    <t>Formular e implementar el Programa de Fortalecimiento de capacidades para los actores del SNCICol durante la vigencia 2025</t>
  </si>
  <si>
    <t>Abril 11 de 2025. Durante el período se efectuo avance en el desarrollo de la actividad en 15% y se jecutaron recursos por $4,1 millones.</t>
  </si>
  <si>
    <t xml:space="preserve">Porcentaje de alineación de los recursos de cooperación internacional a las prioridades definidas en la Estrategia Nacional de Cooperación Internacional ENCI 2023-2026. </t>
  </si>
  <si>
    <t>(Monto de recursos alineados a las prioridades definidas en la ENCI 2023-2026 / Monto total de la cooperación registrada) * 100</t>
  </si>
  <si>
    <t>Acompañar y brindar insumos para negociación de marcos país</t>
  </si>
  <si>
    <t>Abril 30. Se devuelve el avance de la actividad, con el fin de que  por favor adjunten las evidencias que se establecieron en la Formulación del Plan Acción y que dan cuenta del avance de la actividad.</t>
  </si>
  <si>
    <t>Formular y avanzar en la implementación de una estrategia de movilización de recursos de cooperación internacional durante la vigencia 2025</t>
  </si>
  <si>
    <t xml:space="preserve">Orientar las iniciativas de cooperación en los mecanismos de gobernanza en los que participa APC Colombia </t>
  </si>
  <si>
    <t>Abril 14 . se aprueba el avance del desarrollo de la actividad correspondiente al 1T 2025, no se asignaron recursos para el desarrollo de la actividad.</t>
  </si>
  <si>
    <t>Porcentaje de proyectos aprobados de demanda y doble vía alineados a la ENCI 2023-2026 (Igual o mayor a 60%)</t>
  </si>
  <si>
    <t>(Proyectos aprobados de demanda y doble vía alineados a la ENCI 2023-2026 / proyectos aprobados de demanda y doble vía ) * 100</t>
  </si>
  <si>
    <t>Porcentaje del Sistema Nacional de Cooperación Internacional Dinamizado en la vigencia 2025</t>
  </si>
  <si>
    <t>(Número de acciones realizadas durante la vigencia para la dinamización del Sistema Nacional de Cooperación Internacional /  número de acciones programadas en la vigencia para la dinamización del Sistema Nacional de Cooperación Internacional) x100</t>
  </si>
  <si>
    <t xml:space="preserve">Gestionar 10 mesas de trabajo sectoriales (temáticas) y territoriales para la Dinamización del SNCI Sistema Nacional de Cooperación Internacional. </t>
  </si>
  <si>
    <t>Se avanzó en el desarrollo de la actiivdad conforme a lo planeado, se ejecutaron recursos por $20.8 millones</t>
  </si>
  <si>
    <t>Gestionar 5 intercambios de conocimiento Col-Col, alineados a los planes de trabajo del SNCI.</t>
  </si>
  <si>
    <t>Porcentaje de recursos de contrapartida nacional asignados a proyectos de cooperación internacional no reembolsable alineados a la ENCI 2023-2026</t>
  </si>
  <si>
    <t>(Recursos de contrapartida nacional asignados a proyectos de cooperación internacional alineados con la ENCI 2023-2026/ total de recursos disponibles para la cofianciación de los proyectos con contrapartida nacional) x 100</t>
  </si>
  <si>
    <t>Articular alianza multiactor en al menos 1 proyecto financiado con recursos de contrapartida nacional</t>
  </si>
  <si>
    <t>Se registra avance de la actividad conforme a lo planeado, la ejecución presupuestal solo se da cuan se realicen pagos en virtud del o los contratos que se suscriben.</t>
  </si>
  <si>
    <t>Abril 11 de 2025: SIN EL TRAMITE REQUERIDO SE DEVUELVE EL AVANCE DE LA ACTIVIDAD, DADO QUE SE MENCIONA LA SUSCRIPCIÓN DE UN CONTRATO POR $48 MILLONES Y SIN EMBARGO NO SE REPORTA AVANCE PRESUPUESTAL, POR OTRA PARTE, SE MENCIONA COMO AVANCE DE LA ACTIVIDAD 15% DEBIDO A LA SUSCRIPCION DEL CONTRATO ANTES MENCIONADO, SE RECOMIENDA REVISAR SI LA SOLA SUSCRIPCIÓN DEL CONTRATO AMERITA REGISTRAR ESE AVANCE PORCENTUAL, YA QUE DICHA GESTIÓN SE CONSIDERA NO EJECUTA PROPIAMENTE EL OBJETO DE LA ACTIVIDAD</t>
  </si>
  <si>
    <t>Santiago Quiñones Cárdenas</t>
  </si>
  <si>
    <t>Dirección de Gestión de Demanda de Cooperación Internacional</t>
  </si>
  <si>
    <t>(Actividades de posicionamiento desarrolladas que contribuyen al posicionamiento de Colombia en la Cooperación Internacional a través de la AOD / Actividades de posicionamiento programadas) *100</t>
  </si>
  <si>
    <t>Facilitar el acceso  a oportunidades de cooperación  internacional no reembolsable, a través de las difusión de al menos 200 convocatorias internacionales y el acompañamiento a al menos 20 convocatorias</t>
  </si>
  <si>
    <t>Se avanzó en el desarrollo de la actividad, acorde con lo previsto para el período. La el desarrollo de la actividad no demanda ejecución de recursos finnancieros</t>
  </si>
  <si>
    <t>Formular y hacer seguimiento a al menos 10 planes de trabajo con socios de cooperación bilaterales y multilares</t>
  </si>
  <si>
    <r>
      <rPr>
        <sz val="11"/>
        <color rgb="FFFF0000"/>
        <rFont val="Aptos Narrow"/>
        <scheme val="minor"/>
      </rPr>
      <t xml:space="preserve">Abril 29. Se devolvió el avance: Por favor habilitar el enlace para poder consultar los planes de trabajo, así como en el análisis mencionar cuantos planes de trabajo se formularon y sintetizar cual es el avance de los mismos al cierre del período
</t>
    </r>
    <r>
      <rPr>
        <sz val="11"/>
        <color rgb="FF000000"/>
        <rFont val="Aptos Narrow"/>
        <scheme val="minor"/>
      </rPr>
      <t xml:space="preserve">
Se reporta avance de la actividad durante el período, en el sentido de haber  avanzado en la formulación y concertación de planes de trabajo con fuentes bilaterales y multilaterales que serán el referente para el trabajo articulado con los cooperantes durante la vigencia. No obstante lo anterior, no se menciona cuantos planes de trabajo se formularon durante el período, a la actividad no se le asignaron recursos para su desarrollo</t>
    </r>
  </si>
  <si>
    <t>Implementar el plan de trabajo para la mejora continua del procedimiento de gestión de Certificados de Utilidad Común promoviendo actividades de acompañamiento y socialización permanentes.</t>
  </si>
  <si>
    <t>Se avanzó en el desarrollo de la actividad , mediante la realización de reuniones de socialización del proceso con diferentes ejecutores de cooperación internacional y se hicieron reuniones internas de revisión y propuesta de mejora a los procesos. No se reporta ejecución de recursos, de los asignados para el avance en el desarrollo de la actividad</t>
  </si>
  <si>
    <t>Daniel Rodríguez Rubiano</t>
  </si>
  <si>
    <t>Dirección de Oferta de Cooperación Internacional</t>
  </si>
  <si>
    <t>Alianzas y estrategias regionales en ejecución alineadas con el Sistema Nacional de Cooperación Internacional SNCI o agendas de desarrollo.</t>
  </si>
  <si>
    <t xml:space="preserve">Número de Alianzas y estrategias regionales en ejecución alineadas con el Sistema Nacional de Cooperación Internacional SNCI o agendas de desarrollo </t>
  </si>
  <si>
    <t>Numérico</t>
  </si>
  <si>
    <t xml:space="preserve">Hacer seguimiento a 12 alianzas y 2 estrategias regionales de cooperación sur sur alineadas a líneas estratégicas la ENCI y/o Agendas de desarrollo.
 </t>
  </si>
  <si>
    <t xml:space="preserve">Se registro el avance de la actividad durante el período, consistente en el establecimiento de 4 alianzas, lo cual no es totalmente claro frente al nombre de la actividad, hacer seguimiento a 12 alianzas y  a dos estrategias regionales, es necesario que el proceso clarifique dicho avance, al mismo tiempo se registra avance en la ejecución durante el período, de los recursos asignados para el desarrollo de actividad </t>
  </si>
  <si>
    <t>Porcentaje de nuevos proyectos de oferta y de doble vía de CSS y Tr del país aprobados, en los que Colombia  es líder  (igual o mayor al 50%)</t>
  </si>
  <si>
    <t>(Nuevos proyectos de oferta y de doble vía de CSS y Tr del país aprobados, en los que Colombia  es líder / Nuevos proyectos de oferta y de doble vía de CSS y Tr del país aprobados) x 100</t>
  </si>
  <si>
    <t>Durante el período se avanzó en el desarrollo de la actividad conforme a lo planeado, producto de ello se ejecutaron recursos por $17,7 millones del total de los recursos asignadsos poara ejecutar la actividad</t>
  </si>
  <si>
    <t>Durante el primer trimestre  no hubo avance en la ejecución de los recursos, aunque se adelantaron actividades tendientes a comprometer los recursos, con la suscripción de los respectivos contratos</t>
  </si>
  <si>
    <t>Socializar el documento de lineamiento para la Administración de Recursos de Cooperación Internacional No Reembolsable y Donaciones en Especie</t>
  </si>
  <si>
    <t>Realizar acompañamiento a las direcciones misionales  para la consecución de nuevos recursos de cooperacion internacional para ser administrados por APC-Colombia</t>
  </si>
  <si>
    <t>(Donaciones Internacionales en especie canalizadas / Total de donaciones Internacionales en especie programadas)*100</t>
  </si>
  <si>
    <t>Canalizar las donaciones en especie en el marco  de la  cooperación internacional.</t>
  </si>
  <si>
    <t xml:space="preserve">Realizar el seguimiento de los informes de impacto  de las donaciones en especie canalizadas por APC Colombia. </t>
  </si>
  <si>
    <t>Número de mecanismos  innovadores de financiemiento diseñados y/o implementados</t>
  </si>
  <si>
    <t>No. De mecanismos innovadores de financiamiento diseñados y/o implementados</t>
  </si>
  <si>
    <t>Número</t>
  </si>
  <si>
    <t>Fortalecer capacidades dentro del SNCI para la gestión de mecanismos innovadores de financiación</t>
  </si>
  <si>
    <t>Adelantar un estudio jurídico y técnico que defina la hoja de ruta para instalar un nuevo mecanismo en la Agencia</t>
  </si>
  <si>
    <t>Se ha avanzado en el desarrollo de la actividad , el avance es del 20%, a la actividad no se le asignaron recursos para su ejecución</t>
  </si>
  <si>
    <t>Apoyar la Consolidación de la mesa de trabajo con el sector sin ánimo de lucro dentro del SNCI.</t>
  </si>
  <si>
    <t>Gestionar el Observatorio de Cooperación Internacional técnica y Financiera no reembolsable durante la vigencia 2025</t>
  </si>
  <si>
    <t>Maria Paula Alonso Gamboa</t>
  </si>
  <si>
    <t>Porcentaje de avance en la ejecución del Plan de Trabajo del observatorio durante la vigencia</t>
  </si>
  <si>
    <t>(Porcentaje de actividades desarrolladas en la vigencia 2025, del Plan de Trabajo del observatorio  / Total de actividades programadas en el plan de trabajo del observatorio de cooperación internacional técnica y financiera no reembolsable para la vigencia 2025) *100</t>
  </si>
  <si>
    <t>Formular el Plan de Trabajo del Observatorio para la vigencia 2025</t>
  </si>
  <si>
    <t>Avance en la implementación de la Estrategia de Gestión del Conocimiento y la Innovación durante la vigencia 2025</t>
  </si>
  <si>
    <t>Maria Victoria Losada Trujillo y Silvia Rocío Goméz Sandoval</t>
  </si>
  <si>
    <t>Porcentaje de avance en la implementación de la estrategia de gestión del conocimiento y la innovación diseñada</t>
  </si>
  <si>
    <t>(Número de acciones realizadas durante la vigencia para el desarrollo de la estrategia de Gestión del Conocimiento y la Innovación /  número de acciones programadas en la vigencia para el desarrollo de la estrategia de Gestión del Conocimiento y la Innovación) x100</t>
  </si>
  <si>
    <t>Presentar a la Alta dirección la propuesta de la hoja de ruta (estrategia) de gestión del conocimiento y la innovación y socializarla  al interior de la Entidad</t>
  </si>
  <si>
    <t>En proceso de aprobación</t>
  </si>
  <si>
    <t>Avanzar en la implementación de la hoja de ruta (estrategia) de gestión del conocimiento y la innovación, durante la vigencia 2025 y efectuar seguimiento a su desarrollo.</t>
  </si>
  <si>
    <t xml:space="preserve"> 
Implementación del plan de trabajo 2025 para la actualización de la operación estadística de la entidad.</t>
  </si>
  <si>
    <t>Porcentaje de avance en la implementación del plan de trabajo  de la política estadística 2025,  para la actualización de la operación estadística de la Agenciaa</t>
  </si>
  <si>
    <t>(Número de actividades realizadas durante la vigencia en el marco de la implementación de la política estadística /  Número de actividades programadas para la vigencia en el marco de la implementación de la política estadística) x100</t>
  </si>
  <si>
    <t>Desarrollar, socializar e implmentar el plan de trabajo para la vigencia de las áreas involucradas de la implementacion de la política estadística en la entidad</t>
  </si>
  <si>
    <t>Mayo 2 de 2025. se devuelve el anance por cuatpo : Se recomienda revisar si el avance señalado en la descripción del avance si justifica registrar un avance porcentual del 25% en el desarrollo de la actividad, toda vez que la actividad consiste en formular y desarrollar el plan, por otra parte, el presupuesto señalado como ejecutado supera el presupuesto asignado</t>
  </si>
  <si>
    <t xml:space="preserve"> Diseño de documentos en el marco de la implementación de la política estadística de la entidad.</t>
  </si>
  <si>
    <t>Porcentaje de avance del diseño de documentos en el marco de la implementación de la política estadística</t>
  </si>
  <si>
    <t>(Número de documentos diseñados durante la vigencia en el marco de la implementación de la política estadística /  Número de documentos programados para la vigencia en el marco de la implementación de la política estadística) x100</t>
  </si>
  <si>
    <t>Se avanzó en el desarrollo de la actividad acorde a lo previsto para el período, a la actividad no le fueron asignados recursos para su desarrollo.</t>
  </si>
  <si>
    <t>Sistema de Gestión de la Información implementado</t>
  </si>
  <si>
    <t>Willy Alexander Vijalba Caballero</t>
  </si>
  <si>
    <t xml:space="preserve">Número de iniciativas implementadas durante la vigencia, conforme a la hoja de ruta del PETI.
 </t>
  </si>
  <si>
    <t>Número de iniciativas implementadas durante la vigencia, conforme a la hoja de ruta del PETI.</t>
  </si>
  <si>
    <t>Para el primer trimestre de 2025, el proyecto de inversión no ha incorporado nuevas capacidades, por lo que el avance reportado en este periodo es del 0%.</t>
  </si>
  <si>
    <t>Fortalecer y mantener las capacidades de servcios tecnológicos para la transformación digital TIC</t>
  </si>
  <si>
    <t>Se efectuo avance de la actividad en 55, se presentan los soportes correspondientes</t>
  </si>
  <si>
    <t>Realizar Jornadas de Socialización con los Clientes Internos sobre la Ejecución del PETI 2025 y la atención al usuario</t>
  </si>
  <si>
    <t>Mayo 8 de 2025. se devuelve el avance de la actividad: Por favor cambiar las evidencias acorde con las señaladas en el Plan de Acción 2025, donde se evidencie el informe de la socialización a todos los funcionarios de la entidad.</t>
  </si>
  <si>
    <t>Jeny Patricia Gutiérrez Ropero</t>
  </si>
  <si>
    <t>Porcentaje de iniciativas y/o proyectos aprobadas del Fondo del Pacífico con seguimiento técnico.</t>
  </si>
  <si>
    <t>Mayo 5 2025. Sin la aprobación del avance de la actividad  correspondiente al primer trimestre 2025, me permito devolver el reporte efectuado, ello por cuanto la actividad se ha prevista desarrollarla entre abril y diciembre de 2025 con el fin de alcanzar el 100% del desarrollo de la actividad al cabo de dicho período, con seguimiento trimestral al avance de la misma, donde se deberá reportar el avance fraccionado de ese 100% a fin de que al culminar el mes de diciembre se logre alcanzar ese 100% previsto en forma acumulada (resultado de sumar los avances parciales). Por lo anterior, no es posible aceptar que se reporte el avance de la actividad al 100% en el primer trimestre, salvo que se modifique el período para su desarrollo y en lugar de ser abril  - diciembre,  sea enero  - marzo de 2025. Cosa diferente es para el caso del seguimiento de la meta del indicador, dado que por ser un indicador de flujo, las metas parciales si se pueden programar para alcanzarlas al 100% de lo que se prevea realizar en cada trimestre, en cuyo caso es necesario que se solicite la modificación de las mismas para cada trimestre en el aplicativo Brújula y por ende se modifique la el avance de la meta reportada para el primer trimestre 2025.</t>
  </si>
  <si>
    <t>Implementación del Plan Estratégico de Comunicaciones 2024 - 2026 - la vigencia 2025</t>
  </si>
  <si>
    <t>Porcentaje del Plan Estratégico de Comunicaciones PEC 2025 implementado</t>
  </si>
  <si>
    <t>Porcentaje de avance en la implementación del PEC durante el período</t>
  </si>
  <si>
    <t>Elaborar y publicar boletín interno "Mi Agencia al Día"</t>
  </si>
  <si>
    <t>Se avanzó en el desarrollo de la actividad, conforme se previo para el período</t>
  </si>
  <si>
    <t>Implementación del Plan Estratégico de Comunicaciones en la vigencia 2025</t>
  </si>
  <si>
    <t>Elaborar y publicar el boletín virtual mensual externo "Cooperación para la Vida" y el boletín semanal "En Breve" en redes sociales</t>
  </si>
  <si>
    <t>Visubilizar la gestión de la Agencia a través de eventos</t>
  </si>
  <si>
    <t>Durante el período el reportero señala que se cumplió de manera oportuna y estratégica con la elaboración de piezas comunicacionales y el uso de canales institucionales para la difusión de eventos que visibilizan la gestión de la entidad.</t>
  </si>
  <si>
    <t>Analizar los resultados de la implementación del Plan Estratégico de Comunicaciones obtenidos durante la vigencia 2025</t>
  </si>
  <si>
    <t>Implementación del plan de trabajo del proceso de gestión administrativa 2025</t>
  </si>
  <si>
    <t>Luis Alejandro Gutiérrez Salazar</t>
  </si>
  <si>
    <t xml:space="preserve">Plan de trabajo del proceso de gestión administrativa 2025 implementado </t>
  </si>
  <si>
    <t>Porcentaje de implementación del Plan de trabajo del proceso de gestión administrativa 2025 en el 2025</t>
  </si>
  <si>
    <t>Definir, implementar y hacer seguimiento al plan de trabajo del proceso de gestión administrativa</t>
  </si>
  <si>
    <t>Abril 29. se devolvio el avance de la actividad, a fin de que Sin el tramite requerido se devuelve el avance de la actividad a fin de que se adjunte el Plan de trabajo y con base en éste se evidencie el avance en el desarrollo del mismo durante el período, al mismo tiempo se indique en el analisis si se ha venido cumpliendo según lo planeado o se propongan las acciones de mejora si a ello hay lugar</t>
  </si>
  <si>
    <t>Porcentaje de implementación del Plan de trabajo del proceso de gestión administrativa 2025 en el 2026</t>
  </si>
  <si>
    <t>Avanzar en las actividades relacionadas con la gestion documental enfocadas a la politica de MIPG</t>
  </si>
  <si>
    <t xml:space="preserve">Se avanzó en el desarrollo de la actividad en un 15%, producto de ello se ejecutaron durante el período parte de los recursos asignados para el desarrollo de la actividad . </t>
  </si>
  <si>
    <t>Porcentaje de implementación del Plan de trabajo del proceso de gestión administrativa 2025 en el 2027</t>
  </si>
  <si>
    <t>Realizar seguimiento y evaluación al Plan Institucional de Gestión Ambiental - PIGA</t>
  </si>
  <si>
    <t>Se presenta avance de la actividad acorde con lo programado para el período (campañas de ahorro de energia y agua</t>
  </si>
  <si>
    <t>Porcentaje de implementación del Plan de trabajo del proceso de gestión administrativa 2025 en el 2028</t>
  </si>
  <si>
    <t xml:space="preserve">Realizar el seguimiento al Plan Anual de Adquisiciones vigente  de la entidad al menos tres (3) veces al año con el proceso gestión Contractual </t>
  </si>
  <si>
    <t>Se presenta avance de la actividad , acorde con lo planeado para el período</t>
  </si>
  <si>
    <t>Implementación del Plan Estratégico de Talento Humano en la vigencia 2025</t>
  </si>
  <si>
    <t>Yvette Araújo Hernández</t>
  </si>
  <si>
    <t>Porcentaje del Nivel de cumplimiento del Plan Estratégico del Talento Humano en la vigencia 2025</t>
  </si>
  <si>
    <t>(((([No. De Actividades ejecutadas PIC]/[No. Actividades Programadas PIC 2025])*0.3+([No. Actividades ejecutadas PEI]/[No. Actividades Programadas PEI 2025])*0.3+([No Actividades Ejecutadas PASGSST 2025]/[No. Actividades Programadas PASGSST 2025])*0.2+([No. actividades ejecutadas PAV]/[No. actividades programadas PAV 2025])*0.2)*100)*0.25)</t>
  </si>
  <si>
    <t>Formular y publicar los planes de TH en la sede electrónica de la entidad correspondientes a la vigencia 2025</t>
  </si>
  <si>
    <t>Evaluar los resultados de la ejecución de los planes de Talento Humano</t>
  </si>
  <si>
    <t>Implementación plan de trabajo de gestión contractual vigencia 2025</t>
  </si>
  <si>
    <t>Edna Lorena Yisseth León Savedra</t>
  </si>
  <si>
    <t>Porcentaje de avance del plan de trabajo de gestion contractual Vigencia 2025</t>
  </si>
  <si>
    <t xml:space="preserve"> $     24.000.000,00</t>
  </si>
  <si>
    <t>Se avanzo en le desarrollo de la actividad durante el período, conforme a lo programado, el desarrollo de la actividad no demanda recursos financieros</t>
  </si>
  <si>
    <t>Realizar capacitación sobre el contenido del documento de lineamientos sobre la debida diligencia en la supervisión de contratos, conforme al plan de trabajo de la implementación de la política de prevención del daño antijurídico 2024-2025</t>
  </si>
  <si>
    <t> </t>
  </si>
  <si>
    <t>Divulgar el documento de lineamientos sobre la debida diligencia en la supervisión de contratos, conforme al plan de trabajo de la implementación de la política de prevención del daño antijurídico 2024-2025</t>
  </si>
  <si>
    <t>Implementación del Plan de Trabajo de Control Interno vigencia 2025</t>
  </si>
  <si>
    <t>Carlos Alberto Aristizábal Ospina</t>
  </si>
  <si>
    <t>Implementación de la política de prevención de daño antijurídico en la vigencia 2025</t>
  </si>
  <si>
    <t>Diana del Pilar Morales Betancourt</t>
  </si>
  <si>
    <t>Porcentaje de la política de prevención de daño antijurídico implementada en la vigencia 2025</t>
  </si>
  <si>
    <t>Realizar un conversatorio dirigido a colaboradores, servidores y contratistas de APC-Colombia, respecto a la teorìa de motivos y finalidades del acto administrativo.</t>
  </si>
  <si>
    <t>Elaboración y publicación de estados financieros en la vigencia 2025</t>
  </si>
  <si>
    <t>Implementación del plan Maestro de Planeación y Seguimiento Institucional 2025</t>
  </si>
  <si>
    <t>María Victoria Losada Trujillo</t>
  </si>
  <si>
    <t>(Actividades del plan maestro de planeación y seguimiento institucional 2025 ejecutadas / actividades del plan maestro de planeación y seguimiento institucional 2025 programadas)*100</t>
  </si>
  <si>
    <t>Formular el cronograma de acciones del plan Maestro de Planeación  2025</t>
  </si>
  <si>
    <t>Realizar la ejecución y seguimiento a las acciones del cronograma el plan Maestro de Planeación  2025</t>
  </si>
  <si>
    <t>Compras y contratación pública</t>
  </si>
  <si>
    <t>Programa de  Gestión Documental</t>
  </si>
  <si>
    <t>Plan Anual de Adquisiciones</t>
  </si>
  <si>
    <t>Plan Estratégico de Talento Humano</t>
  </si>
  <si>
    <t>Plan De Bienestar e Incentivos</t>
  </si>
  <si>
    <t xml:space="preserve">Plan Institucional de Capacitación  </t>
  </si>
  <si>
    <t>Plan De Previsión de Recursos Humanos</t>
  </si>
  <si>
    <t>Plan de Trabajo Anual en Seguridad y Salud en el Trabajo</t>
  </si>
  <si>
    <t>Plan anual de Vacantes</t>
  </si>
  <si>
    <t>Plan Estratégico de Tecnologías de la Información y las Comunicaciones - PETI</t>
  </si>
  <si>
    <t>Plan De Seguridad y Privacidad de la Información</t>
  </si>
  <si>
    <t>ALI-125</t>
  </si>
  <si>
    <t>Planes de trabajo en ejecución y gestión y evidencias del seguimiento realizado</t>
  </si>
  <si>
    <t>Equipo de Talento Humano y recursos financieros</t>
  </si>
  <si>
    <t xml:space="preserve">Evidencias de las acciones de fortalecimiento de capacidades realizadas
 1. Documento de programa formulado.
2. evidencias de participación en las actividades del programa (listas de asistencia, piezas de comunicación, espacios sincrónicos)
</t>
  </si>
  <si>
    <t>Julian Ramirez</t>
  </si>
  <si>
    <t>Se actualizó, Enero 30 de 2025, sesión ordinaria adelantada ayer del comité institucional de gestión y desempeño</t>
  </si>
  <si>
    <t>Documento con estrategia de movilización de recursos y matriz de seguimiento a la implementación de la estrategia</t>
  </si>
  <si>
    <t>Actas de reuniones de Comités Técnicos y Directivos de los mecanismos de gobernanza y/o Listas de asistencia y/o Ayudas memoria de los espacios en que se participe y/o correos electrónicos.</t>
  </si>
  <si>
    <t>Laura Cadavid</t>
  </si>
  <si>
    <t>1. Ayuda memoria de reuniones convocadas por  las mesas para la articulación y gestion de la CI.
2. actas de las reuniones.
3. listados de asitencia</t>
  </si>
  <si>
    <t>Equipo de Talento Humano, recursos financieros</t>
  </si>
  <si>
    <t>Carolina Rodriguez</t>
  </si>
  <si>
    <t>FOCAI</t>
  </si>
  <si>
    <t>Ayudas memoria de reuniones y/o instrumentos de formalización de apoyo de la cooperación y/o correos electrónicos</t>
  </si>
  <si>
    <t>Convergencia regional,
Transformación productiva, internacionalización y acción climática</t>
  </si>
  <si>
    <t>Alinear la cooperación internacional a las prioridades y agendas de desarrollo.</t>
  </si>
  <si>
    <t>Identificación y priorización, preparación y formulación, implementación y seguimiento, gestión contractual, gestión financiera, gestión jurídica, administración de recursos y donaciones en especie.</t>
  </si>
  <si>
    <t>Gina Carolina Castellanos Bahos</t>
  </si>
  <si>
    <t>Actas de asitencia</t>
  </si>
  <si>
    <t xml:space="preserve">Actas de reunión de seguimiento, listas de asistencias
(Visitas y/o reuniones virtuales)  de los acompañamientos realizados a las direcciones misionales </t>
  </si>
  <si>
    <t>Actas de reunión de seguimiento, listas de asistencias
(Visitas y/o reuniones virtuales) y/o informes.</t>
  </si>
  <si>
    <t xml:space="preserve">Informes de impacto presentados por los beneficiarios finales </t>
  </si>
  <si>
    <t>x</t>
  </si>
  <si>
    <t>Pensum de cursos sobre mecanismos innovadores y/o listados de asistencia y/o grabaciones y fotografias de desarrollo de los cursos y/o material didactico</t>
  </si>
  <si>
    <t>Documento de estudio jurídico y técnico</t>
  </si>
  <si>
    <t>Natalia Vargas</t>
  </si>
  <si>
    <t>Actas de reuniones; planes de trabajo derivados de la mesa; listados de asistencia</t>
  </si>
  <si>
    <t>GES-125</t>
  </si>
  <si>
    <t>Plan de Trabajo Formulado</t>
  </si>
  <si>
    <t>Documento de justificación del espacio de conocimeinto, documento de planeación(acatas, perfiles de participantes, cronograma)</t>
  </si>
  <si>
    <t>Lista de asistencia y documento de presentación  dela propuesta de la hoja de ruta (estrategia) de gestión del conocimiento y la innovación</t>
  </si>
  <si>
    <t>Gloria Patricia Pinzón Batidas y/oSilvia Rocio Gómez Sandoval</t>
  </si>
  <si>
    <t>Evidencias de la implementación de la hoja de ruta. Informes períodicos de avance de la  hoja de ruta (estrategia) de gestión del conocimiento y la innovación,</t>
  </si>
  <si>
    <t>PRO-125</t>
  </si>
  <si>
    <t>Elaborar al menos 4 de los documentos requeridos  para avanzar la implementacion de la política estadística en la entidad</t>
  </si>
  <si>
    <t>Evidencias de los avances de los documentos, documentos elaborados/diseñados</t>
  </si>
  <si>
    <t>Jaime Gallego</t>
  </si>
  <si>
    <t>Documento de Analisis de  Asistencia Oficial al Desarrollo (AOD) que recibe el país 2024, enviado a diagramación.</t>
  </si>
  <si>
    <t xml:space="preserve">Reporte de avance de las iniciativas contratadas para incorporar nuevas capacidades TICS
</t>
  </si>
  <si>
    <t xml:space="preserve"> Willy Alexander Vijalba Caballero</t>
  </si>
  <si>
    <t>Reporte de avance de las iniciativas contratadas para fortalecer o sostener la operación TICS</t>
  </si>
  <si>
    <t xml:space="preserve">
Ruben Dario Rojas Morales </t>
  </si>
  <si>
    <t>Realizar Jornadas de Socialización con los Clientes Internos sobre la Ejecución del PETI 2024 y la atención al usuario</t>
  </si>
  <si>
    <t>Informe de socialización y atención de casos de TICS</t>
  </si>
  <si>
    <t>Erika Marcela Quiñones</t>
  </si>
  <si>
    <t>OPT-125</t>
  </si>
  <si>
    <t>Documento con evidencia de boletines elaborados y publicados</t>
  </si>
  <si>
    <t xml:space="preserve">Documento con evidencia de boletines elaborados y publicados </t>
  </si>
  <si>
    <t>Documento con parrilla y análisis de las redes sociales</t>
  </si>
  <si>
    <t xml:space="preserve">Documento con evidencia de piezas y canales de los eventos que visibilizan la gestión de la Agencia. </t>
  </si>
  <si>
    <t>P18</t>
  </si>
  <si>
    <t>S32</t>
  </si>
  <si>
    <t>Documento Word con metodolgía DOFA</t>
  </si>
  <si>
    <t xml:space="preserve">Convergencia regional,
Transformación productiva, </t>
  </si>
  <si>
    <t xml:space="preserve">
Dirección Administrativa y Financiera</t>
  </si>
  <si>
    <t>usuarios internos</t>
  </si>
  <si>
    <t>Yvette Araujo Hernandez</t>
  </si>
  <si>
    <t xml:space="preserve">Usuarios internos de APC-Coiombia, proveedores </t>
  </si>
  <si>
    <t>Ivanna Carolina Berrio</t>
  </si>
  <si>
    <t>Liistado de asistencia, fotografias, presentación</t>
  </si>
  <si>
    <t>Jennifer Sierra Calderon</t>
  </si>
  <si>
    <t xml:space="preserve">Solicitud de pieza comunicacional y constancia de publicacion y/o divulgación </t>
  </si>
  <si>
    <t>Claudia Milena Lasso Sanchez</t>
  </si>
  <si>
    <t>Cesar Camilo Saavedra Arteaga</t>
  </si>
  <si>
    <t>Observaciones al reporte de avance 2º trimestre</t>
  </si>
  <si>
    <t>Observaciones al reporte de avance 3º trimestre</t>
  </si>
  <si>
    <t>Observaciones al reporte de avance 4º trimestre</t>
  </si>
  <si>
    <t>(Porcentaje de actividades desarrolladas en la vigencia 2025, del Plan de Trabajo del observatorio / Porcentaje de actividades programadas en el plan de trabajo del observatorio de cooperación internacional técnica y financiera no reembolsable para la vigencia 2025) *100</t>
  </si>
  <si>
    <t>Formular y socializar el Plan de Trabajo del Observatorio para la vigencia 2025</t>
  </si>
  <si>
    <r>
      <rPr>
        <sz val="11"/>
        <color rgb="FF000000"/>
        <rFont val="Aptos Narrow"/>
        <scheme val="minor"/>
      </rPr>
      <t xml:space="preserve">Se formuló y socializo el Plan de Trabajo del Observatorio 2025. en lo que corresponde al avance de la actividad de producir análisis e insumos ..., durante el período se elaboraron los diferentes documentos , fichas y modelos, etc, que evidencian el desarrollo de la actividad. Respecto al avance de la actividad de Monitorear y hacer ajustes al Plan de trabajo del observatorio, durante el período se avanzó en la realización de las acciones previstas para el seguimiento y ajustes al plan de trabajo, respecto a la ejecución de los recursos asignados para el desarrollo de la actividad, se ejecutaron $24,6 millones. Se recomienda ajustar en el proyecto,  las evidencias que se deben presentar en desarrolo de la actividad. </t>
    </r>
    <r>
      <rPr>
        <b/>
        <sz val="11"/>
        <color rgb="FF000000"/>
        <rFont val="Aptos Narrow"/>
        <scheme val="minor"/>
      </rPr>
      <t xml:space="preserve">Nota General para el proyecto. </t>
    </r>
    <r>
      <rPr>
        <sz val="11"/>
        <color rgb="FF000000"/>
        <rFont val="Aptos Narrow"/>
        <scheme val="minor"/>
      </rPr>
      <t xml:space="preserve"> Con base en lo anterior se puede concluir que el desarrollo del proyecto ha venido avanzando en su ejecución según lo planeado, lo cual se corrobora por el avance promdio de las actividades en un 61% y de la meta del indicador en el mismo porcentaje </t>
    </r>
  </si>
  <si>
    <r>
      <rPr>
        <sz val="11"/>
        <color rgb="FF000000"/>
        <rFont val="Aptos Narrow"/>
        <scheme val="minor"/>
      </rPr>
      <t xml:space="preserve">Se formuló y socializo el Plan de Trabajo del Observatorio 2025. en lo que corresponde al avance de la actividad de producir análisis e insumos ..., durante el período se elaboraron los diferentes documentos , fichas y modelos, etc, así mismo se realizó un modelo APCColombia interuniversitario, con lo cual el avance de la actividad durante el período fuede un 33%, lo cual demandó recursos por $12,3 millones. 
Respecto al avance de la actividad de Monitorear y hacer ajustes al Plan de trabajo del observatorio, durante el período se avanzó en la realización de las acciones previstas para el seguimiento, respecto a la ejecución de los recursos asignados para el desarrollo de la actividad, se ejecutaron $12,3 millones. </t>
    </r>
    <r>
      <rPr>
        <b/>
        <sz val="11"/>
        <color rgb="FF000000"/>
        <rFont val="Aptos Narrow"/>
        <scheme val="minor"/>
      </rPr>
      <t xml:space="preserve">Nota General para el proyecto. </t>
    </r>
    <r>
      <rPr>
        <sz val="11"/>
        <color rgb="FF000000"/>
        <rFont val="Aptos Narrow"/>
        <scheme val="minor"/>
      </rPr>
      <t xml:space="preserve"> Con base en lo anterior se puede concluir que el desarrollo del proyecto ha venido avanzando en su ejecución según lo planeado, lo cual se corrobora por el avance promdio de las actividades en un 75% y de la meta del indicador en el mismo porcentaje </t>
    </r>
  </si>
  <si>
    <r>
      <rPr>
        <sz val="11"/>
        <color rgb="FF000000"/>
        <rFont val="Aptos Narrow"/>
        <scheme val="minor"/>
      </rPr>
      <t xml:space="preserve"> En lo que corresponde al avance de la actividad de producir análisis e insumos ..., durante el período se elaboraron los diferentes documentos , fichas y demás entregables previstos para realizar y por consiguiente para culminar el desarrollo de la actividad previsto para la vigencia, con lo cual  se cumplio con el resultado esperado, conforme a las evidencias presentadas para soportar el avance de la actividad en los respectivos períodos, Por otra parte se culmino la ejecución de los recursos asignados para desarrollar la actividad, en el período se ejecutaron $8,2 millones.
Respecto al avance de la actividad de Monitorear y hacer ajustes al Plan de trabajo del observatorio, durante el período se dio cumplimiento a las actividades previstas para el seguimiento , conforme a las prioridades institucionales y a los compromisos definidos en el marco del Plan Estratégico de la Agencia, por otra parte, respecto a la ejecución de los recursos asignados para el desarrollo de la actividad, se ejecutaron $28,2 millones. </t>
    </r>
    <r>
      <rPr>
        <b/>
        <sz val="11"/>
        <color rgb="FF000000"/>
        <rFont val="Aptos Narrow"/>
        <scheme val="minor"/>
      </rPr>
      <t>Nota General para el proyecto</t>
    </r>
    <r>
      <rPr>
        <sz val="11"/>
        <color rgb="FF000000"/>
        <rFont val="Aptos Narrow"/>
        <scheme val="minor"/>
      </rPr>
      <t xml:space="preserve">.  Con base en lo anterior se puede concluir que el desarrollo del proyecto se llevo a cabo según lo planeado, lo cual se corrobora por las evidencias aportadas en los reportes de avance para cada uno de los períodos y por ende se alcanzó la meta del indicador trazada para la vigencia
</t>
    </r>
  </si>
  <si>
    <t>Producir análisis e insumos estratégicos acorde a las peticiones de la alta dirección y la agenda prevista, y fortalecimiento del Modelo APC Colombia.</t>
  </si>
  <si>
    <t>Monitorear y ajustar el plan de trabajo del Observatorio durante la vigencia 2025, con base en la revisión periódica de avances, resultados y prioridades institucionales</t>
  </si>
  <si>
    <t>Durante el ptrimestre se avanzó en la elaboración de la hoja de ruta de la estrategia de Gestión del Conocimiento y la Innovación y en el desarrollo de la misma, , al mismo tiempo se efectuo seguimiento al avance de las actividades programadas desde el inicio de la vigencia, de ello se concluye que en promedio el avance del proyecto es del 17%. lo cual se econsistente con el avance de la meta del indicador, no obstante se propenderá por avanzar en el logro de la meta del indicador, la cual aunque no se cumplio mas alla del 69% lo cual no dificulta que en los proximos períodos se alcance la meta prevista para cada uno de ellos</t>
  </si>
  <si>
    <r>
      <rPr>
        <sz val="11"/>
        <color rgb="FF000000"/>
        <rFont val="Aptos Narrow"/>
        <scheme val="minor"/>
      </rPr>
      <t xml:space="preserve">Durante el 2º trimestre se continuo avanzando en la formulación de la hoja de ruta de la estrategia de Gestión del Conocimiento y la Innovación, resultado de esto ha sido la elaboración de una matriz que contempla  las actividades a realizar, por objetivos estratégicos, la articulación de estos con el Plan de acción institucional 2025, dependencias y responsables, etc, la matriz se puso a consideración de la Asesorta con funciones de Planeación, para posteriores ajustes y / o aprobación. en cuanto a desarrollo de la hoja de ruta, durante el 2º trimestre se avanzo en la implentación de las actividades  conforme a la hoja de ruta de gestión del conocimiento y la innovación, el avance promedio acumulado al cierre del período es de 60%  lo cual demando ejecución recursos durante el periodo por $30,0 millones. </t>
    </r>
    <r>
      <rPr>
        <b/>
        <sz val="11"/>
        <color rgb="FF000000"/>
        <rFont val="Aptos Narrow"/>
        <scheme val="minor"/>
      </rPr>
      <t>Nota General para el proyecto.</t>
    </r>
    <r>
      <rPr>
        <sz val="11"/>
        <color rgb="FF000000"/>
        <rFont val="Aptos Narrow"/>
        <scheme val="minor"/>
      </rPr>
      <t xml:space="preserve"> Como resultado de lo descrito anteriormente el avance promedio de las actividades es del 61% el cual es concordante con el resultado de la meta del indicador, el cual es del 60%</t>
    </r>
  </si>
  <si>
    <t>Se presento a la Alta Dirección propuesta de la hoja de ruta (estrategia) de gestión del conocimiento y la innovación, la cual fue aprobada con unos ajustes propuestos, por otra parte, en cuanto al avance de la actividad "Avanzar en la implementación de la hoja de ruta (estrategia de gestión del conocimiento), el desarrollo de la actividad en el período fue del 20%, para un acumulado del 80% y consecuencia, un avance promedio de las actividades del proyecto del 84%, lo cual es consistende con el avance acumulado de la meta del indicador de 80% acumulado a septiembre 30 de 2025.
Finalmente a septiembre 30 se reporta una ejecución acumulada del presupuesto asignado al proyecto de $78,4 milones</t>
  </si>
  <si>
    <t>El desarrollo de las actividades del proyecto dyrante el último trimestre del año se llevo acabo como estaba previsto, se socializo y aprobo la hoja por la alta dirección y se socializo a los líderes de los diferentes procesos en la jornada de planeación institucional realizada el 9 de diciembre de 2025. por consiguiente el avance de las actividades en general es coherente con el avance final de la meta del indicador.
De otra parte, en cuanto a la ejecución de los recursos, los mismos fueron ejecutados en su totalidad en desarrollo de la actividad de Avanzar en la implementación de la hoja de ruta.</t>
  </si>
  <si>
    <r>
      <rPr>
        <sz val="11"/>
        <color rgb="FF000000"/>
        <rFont val="Aptos Narrow"/>
        <scheme val="minor"/>
      </rPr>
      <t xml:space="preserve">En lo referente al desarrollo de la actividad de elaborar y publicar el boletin interno, a través de éste voletin se  ha permitido divulgar la información semanal conforme a como se va produciendo. Se avanzó en el desarrollo de la actividad como estaba previsto, en cuanto a la actividad de desarrollar la estrategia de redes sociales, esta se centro en la difusión y visibilización del rol de la Agencia como ente activo en espacios multilaterales y regionales clave, reafirmando su compromiso con la integración regional, la Cooperación Sur-Sur y el desarrollo sostenible del Gran Caribe. Con repecto a la actividad de visibilizar la gestión de la agencia, la actividad se desarrollo conforme al propósito de la misma, mediante una cobertura integral de eventos realizados dentro y fuera del país, que son clave en el ámbito de la misionalidad de la Agencia. </t>
    </r>
    <r>
      <rPr>
        <b/>
        <sz val="11"/>
        <color rgb="FF000000"/>
        <rFont val="Aptos Narrow"/>
        <scheme val="minor"/>
      </rPr>
      <t xml:space="preserve">Nota General para el proyecto. </t>
    </r>
    <r>
      <rPr>
        <sz val="11"/>
        <color rgb="FF000000"/>
        <rFont val="Aptos Narrow"/>
        <scheme val="minor"/>
      </rPr>
      <t>En sintesis el proyecto se ha venido desarrollando acorde con lo programado, sin embargo el reporte del avance de la meta del indicador no es consistente con el aavance promedio de las actividades que ejecutan el proyecto, el proceso no  registra a que ovedece esa diferencia de 10 puntos porcentuales</t>
    </r>
  </si>
  <si>
    <r>
      <rPr>
        <sz val="11"/>
        <color rgb="FF000000"/>
        <rFont val="Aptos Narrow"/>
        <scheme val="minor"/>
      </rPr>
      <t xml:space="preserve">En lo referente al desarrollo de la actividad de elaborar y publicar el boletin interno, a través de éste voletin se  ha permitido divulgar la información semanal conforme a como se va produciendo. Se avanzó en el desarrollo de la actividad como estaba previsto, en cuanto a la actividad de desarrollar la estrategia de redes sociales, esta se centro en en la difusión y visibilización de su rol activo en espacios multilaterales y regionales clave, reafirmando su compromiso con la integración regional, la Cooperación Sur-Sur y el desarrollo sostenible. La agenda internacional liderada por la entidad fue ampliamente difundida en redes sociales destacando su participación en diferentes actividades. Con repecto a la actividad de visibilizar la gestión de la agencia, la actividad se desarrollo conforme al propósito de la misma, mediante una cobertura integral de eventos realizados dentro y fuera del país, que son clave en el ámbito de la misionalidad de la Agencia. </t>
    </r>
    <r>
      <rPr>
        <b/>
        <sz val="11"/>
        <color rgb="FF000000"/>
        <rFont val="Aptos Narrow"/>
        <scheme val="minor"/>
      </rPr>
      <t xml:space="preserve">Nota General para el proyecto. </t>
    </r>
    <r>
      <rPr>
        <sz val="11"/>
        <color rgb="FF000000"/>
        <rFont val="Aptos Narrow"/>
        <scheme val="minor"/>
      </rPr>
      <t>En sintesis el proyecto se ha venido desarrollando acorde con lo programado, sin embargo el reporte del avance de la meta del indicador no es consistente con el aavance promedio de las actividades que ejecutan el proyecto, el proceso no  registra a que ovedece esa diferencia de 15 puntos porcentuales</t>
    </r>
  </si>
  <si>
    <r>
      <rPr>
        <sz val="11"/>
        <color rgb="FF000000"/>
        <rFont val="Aptos Narrow"/>
        <scheme val="minor"/>
      </rPr>
      <t xml:space="preserve">En lo referente al desarrollo de cada una de las activiades que materializan el desarrollo del proyecto, cada una de las mismas culmino su ejecución durante el período, con elculminación de la ejecución de cada una de las actividades. derivado de ello se desarrollo la actividad  de "Analizar los resultados de la ejecución del PEC , ..., conforme a como de proyecto su realización.
</t>
    </r>
    <r>
      <rPr>
        <b/>
        <sz val="11"/>
        <color rgb="FF000000"/>
        <rFont val="Aptos Narrow"/>
        <scheme val="minor"/>
      </rPr>
      <t xml:space="preserve">Nota General para el proyecto. </t>
    </r>
    <r>
      <rPr>
        <sz val="11"/>
        <color rgb="FF000000"/>
        <rFont val="Aptos Narrow"/>
        <scheme val="minor"/>
      </rPr>
      <t>En sintesis el proyecto se ha venido desarrollando acorde con lo programado, sin embargo el reporte del avance de la meta del indicador no es consistente con el aavance promedio de las actividades que ejecutan el proyecto, el proceso no  registra a que ovedece esa diferencia de 15 puntos porcentuales</t>
    </r>
  </si>
  <si>
    <t>Se registró el avance del desarrollo de la actividad durante el trimestre</t>
  </si>
  <si>
    <t>Visibilizar la gestión de la Agencia a través de eventos</t>
  </si>
  <si>
    <t>Durante el Primer trimestre 2025 se formulo y se realizaron las auditorias prevista para el período, en consecuencia se cumplio con la meta del indicador</t>
  </si>
  <si>
    <t>l</t>
  </si>
  <si>
    <r>
      <rPr>
        <sz val="11"/>
        <color rgb="FF000000"/>
        <rFont val="Aptos Narrow"/>
        <scheme val="minor"/>
      </rPr>
      <t xml:space="preserve"> Frente a la actividad de ejecutar el plan, durante el tercer trimestre 2025 se realizaron 6 actiividades acorde con la programación prevista para el período, por consiguiente el avance fue del 25% y acumulado de la actividad 79%. </t>
    </r>
    <r>
      <rPr>
        <b/>
        <sz val="11"/>
        <color rgb="FF000000"/>
        <rFont val="Aptos Narrow"/>
        <scheme val="minor"/>
      </rPr>
      <t>Nota General para el proyecto.</t>
    </r>
    <r>
      <rPr>
        <sz val="11"/>
        <color rgb="FF000000"/>
        <rFont val="Aptos Narrow"/>
        <scheme val="minor"/>
      </rPr>
      <t xml:space="preserve"> En terminos generales el avance del proyecto va según lo planeado (87%), sin embargo, con el registro del avance de la meta del indicador (83%) se evidencia una desviación, el análisis no señala la o las razones de esa diferencia entre el avance promedio de las actividades al cierre del período y el avance acumulado de la meta del indicador. Por otra parte, el análisis del avance de la meta del indicador que se presenta para el período, así como  el presentado en la evidencia  no concuerda con los resultados del avance de la meta al cierre del período. </t>
    </r>
  </si>
  <si>
    <t>En el 4º trimestre se avanzó con el desarrollo de las tareas programadas para cumplir con el avance de la actividad "Ejecutar el Plan de Trabajo", mediante la realización de lo programando para el período. por consiguiente el avance total de las actividades es concordante con el avance de la meta del indicador al cierre de la vigencia.</t>
  </si>
  <si>
    <t>El avance de las actividades del Plan de Acción en terminos generales avanzó acorde con lo planeado , unicamente se registra avance de la actividad de realizar mesas de trabajo con 6 entidades y con las direcciones técnicas y áreas de trabajo de la entidad, por consiguiente el avance de la meta establecida para el período se alcanzó.</t>
  </si>
  <si>
    <r>
      <rPr>
        <sz val="11"/>
        <color rgb="FF000000"/>
        <rFont val="Aptos Narrow"/>
        <scheme val="minor"/>
      </rPr>
      <t xml:space="preserve">Respecto a la actividad de realizar mesas de trabajo, durante el periodo se desarrollaron todas las actvidades previstas, de acuerdo con las solicitudes efectuadas por los diferentes actores de la cooperación.  </t>
    </r>
    <r>
      <rPr>
        <b/>
        <sz val="11"/>
        <color rgb="FF000000"/>
        <rFont val="Aptos Narrow"/>
        <scheme val="minor"/>
      </rPr>
      <t xml:space="preserve"> Nota General para el proyecto. </t>
    </r>
    <r>
      <rPr>
        <sz val="11"/>
        <color rgb="FF000000"/>
        <rFont val="Aptos Narrow"/>
        <scheme val="minor"/>
      </rPr>
      <t>El avance del proyecto se ha venido dando conforme a lo planeado, lo cual demuestra la coherencia entre el avance de la meta del indicador y el promedio de las actividades</t>
    </r>
  </si>
  <si>
    <r>
      <rPr>
        <sz val="11"/>
        <color rgb="FF000000"/>
        <rFont val="Aptos Narrow"/>
        <scheme val="minor"/>
      </rPr>
      <t xml:space="preserve">Durante el período se llevo acabo el avance de cada una de las actividades conforme a lo previsto, es decir se realizaron las mesas previstas, así como el conversatorio, por consiguiente el avance promedio de las actividades del proyecto es del 96%. </t>
    </r>
    <r>
      <rPr>
        <b/>
        <sz val="11"/>
        <color rgb="FF000000"/>
        <rFont val="Aptos Narrow"/>
        <scheme val="minor"/>
      </rPr>
      <t>Nota General para el proyecto</t>
    </r>
    <r>
      <rPr>
        <sz val="11"/>
        <color rgb="FF000000"/>
        <rFont val="Aptos Narrow"/>
        <scheme val="minor"/>
      </rPr>
      <t>. El avance del proyecto se ha venido dando conforme a lo planeado, lo cual demuestra la coherencia entre el avance de la meta del indicador y el promedio de las actividades</t>
    </r>
  </si>
  <si>
    <r>
      <rPr>
        <sz val="11"/>
        <color rgb="FF000000"/>
        <rFont val="Aptos Narrow"/>
        <scheme val="minor"/>
      </rPr>
      <t xml:space="preserve">Durante el período se llevo acabo el avance de de la actividad "Realizar mesas de trabajo interinstitucional con entidades aliadas técnicas, beneficiarias, ejecutoras y oferentes de cooperación internacional técnica y financiera no reembolsable, a solicitud de las direcciones técnicas y áreas de trabajo de la Agencia. ", mediante la realización de nueve (09) mesas de trabajo interinstitucional con entidades aliadas técnicas, beneficiarias, ejecutoras y oferentes de cooperación internacional técnica y financiera no reembolsable, que fueron solicitadas por los diferentes actores de la cooperación, las Direcciones Técnicas y áreas de trabajo de la Agencia.
 </t>
    </r>
    <r>
      <rPr>
        <b/>
        <sz val="11"/>
        <color rgb="FF000000"/>
        <rFont val="Aptos Narrow"/>
        <scheme val="minor"/>
      </rPr>
      <t>Nota General para el proyecto</t>
    </r>
    <r>
      <rPr>
        <sz val="11"/>
        <color rgb="FF000000"/>
        <rFont val="Aptos Narrow"/>
        <scheme val="minor"/>
      </rPr>
      <t>. El desarrollo del proyecto se llevo acabo a lo planeado durante la vigencia, lo cual demuestra la coherencia entre el avance de la meta del indicador y el promedio de las actividades</t>
    </r>
  </si>
  <si>
    <t>El avance de cada una de las actividades relacionadas con la ejecución del Plan Maestro de Planeación se realizó acorde con lo planeado por consiguiente se cumplio con la meta del indicador establecida para el período, se refleja un mayor avance en el promedio de las actividas por cuanto la actividad del Planear dentro del ciclo PHVA tuvo la mayor cantidad de actividades ejecutadas en el periodo. El avance del presupuesto asignado al proyecto fue de $302,0 millones</t>
  </si>
  <si>
    <t>El avance del proyecto a través del desarrollo de las actividades  se ha realizado conforme a lo planeado, lo cual se ve reflejado en el avance promedio de las actividades (65%) y la meta del indicador (56%), la diferencia  de 9 puntos pocentuales se explica por el mayor avance en el primer trimeste de las actividades del Plan Maestro, en lo que respecta al planear, ya que a partir de la formulación de ellas se derivan las actvidades del hacer, verificar y actuar. En cuanto a la ejecución presupuestal, la misma fue de $241.656.080</t>
  </si>
  <si>
    <t>Durante el 3º trimestre se continuo el desarrollo de la actividad "Realizar la ejecución y seguimiento a las acciones del cronograma el plan Maestro de Planeación  2025" en un  24% para un consolidado en el desarrollo de la misma del 80%, en virtud de ello para el desarrollo de la actividad se ejecutaron recursos por $252,1 millones para un total de $795,8 millones. Es importante señalar que la actividad para la formulación del cronograma se ejecutó en el 1º trimestre 2025</t>
  </si>
  <si>
    <t>Durante el 4º trimestre se culmino de desarrollar las actividades restantes del Plan Maestro formulado para la vigencia, derivado de ello se terminode ejecutar los recursos asignados para el proyecto, por consiguiente se avanzón y cumplio con la meta propuesta para la vigencia.</t>
  </si>
  <si>
    <r>
      <rPr>
        <sz val="11"/>
        <color rgb="FF000000"/>
        <rFont val="Aptos Narrow"/>
        <scheme val="minor"/>
      </rPr>
      <t xml:space="preserve">Respecto de la actividad de realizar seguimiento a 10 planes, durante el período se realizó el seguimiento a  10 planes formulados en la vigencia 2024, el avance presupuestal de los recursos asignados para el desarrollo de la actividad es de $33.966.666. con respecto al desarrollo de la actividad Formular e implementar el programa de fortalecimiento de capacidades, durante el período se realizó el diplomado de cooperación internacional mediante un convenio con la ESAP, del total de inscritos el 63% rconcluyeron el curso y recibieron certificación, por otra parte,  se concreto con el BID  la realización de dos cohortes del curso Maximizando la Efectividad en Proyectos de Desarrollo entre julio y noviembre de 2025 con un total de 1200 participantes del SNCIC. La ejecución de los recursos asignados para el desarrollo de la actividad es de $44,3 millones.  </t>
    </r>
    <r>
      <rPr>
        <b/>
        <sz val="11"/>
        <color rgb="FF000000"/>
        <rFont val="Aptos Narrow"/>
        <scheme val="minor"/>
      </rPr>
      <t xml:space="preserve">Nota General para el proyecto. </t>
    </r>
    <r>
      <rPr>
        <sz val="11"/>
        <color rgb="FF000000"/>
        <rFont val="Aptos Narrow"/>
        <scheme val="minor"/>
      </rPr>
      <t>En sisntesis durante el periodo se avanzo en el cumplimiento de la meta del indicador en un 50% relativamente consistente con el avance promedio de las actividades del proyecto (45%)</t>
    </r>
  </si>
  <si>
    <r>
      <rPr>
        <sz val="11"/>
        <color rgb="FF000000"/>
        <rFont val="Aptos Narrow"/>
        <scheme val="minor"/>
      </rPr>
      <t xml:space="preserve">Respecto de la actividad de realizar seguimiento a 10 planes de trabajo, durante el período se continuo realizando el seguimiento a  10 planes formulados en la vigencia 2024, asi mismo, se trabajó en la estructuración de tres (3) nuevos planes de trabajo: Norte de Santander, Atlántico y Caquetá. El avance presupuestal de los recursos asignados para el desarrollo de la actividad en el período fue de  $75,0 millones, para un acumulado de $115,066.666. 
Con respecto al desarrollo de la actividad Formular e implementar el programa de fortalecimiento de capacidades, Durante el tercer trimestre se avanzó en el desarrollo de actividades estratégicas en el marco del componente de Fortalecimiento de Capacidades del SNCIC: La ejecución de los recursos asignados para el desarrollo de la actividad en el período fue de es de $40,0 millones para un consolidado de $88,5 millones .  </t>
    </r>
    <r>
      <rPr>
        <b/>
        <sz val="11"/>
        <color rgb="FF000000"/>
        <rFont val="Aptos Narrow"/>
        <scheme val="minor"/>
      </rPr>
      <t>Nota General para el proyecto</t>
    </r>
    <r>
      <rPr>
        <sz val="11"/>
        <color rgb="FF000000"/>
        <rFont val="Aptos Narrow"/>
        <scheme val="minor"/>
      </rPr>
      <t>. En sintesis durante el periodo se avanzo en el cumplimiento de la meta del indicador en un 75% consistente con el avance promedio de las actividades del proyecto (75%). En cuanto a la ejecución presupuestal se espera que en el último trimestre se ejecute la totalidad de los recursos asignados al proyecto, a sí como la totalidad del desarrollo de las actividades.</t>
    </r>
  </si>
  <si>
    <t>Respecto de la actividad de realizar seguimiento a 10 planes de trabajo, Durante el período se avanzo en el seguimiento a los planes formulados en la vigencia 2024 y  en 2025 se consolida y se hace gestión a 24 planes de trabajo territoriales, respecto a la ejecución de los recursos asignados para el desarrollo de la actividad, los mismos se terminan de ejecutar en el período.
En cuanto al avance de la ejecución de la actividad "Formular e implementar el Programa de Fortalecimiento de capacidades para los actores del SNCICol durante la vigencia 2025", se culmina el desarrollo de las actividades previstas para el perído, con lo cual se culmina el desarrollo de la actividad y de los recursos asignados para su desarrollo. En cuanto al avance de la meta del indicador el reporte es concordante con el avance de las actividades, por lo tanto el avance para el período y el general a 31 de diciembre 2025se cumplio en su totalidad.</t>
  </si>
  <si>
    <r>
      <rPr>
        <sz val="11"/>
        <color rgb="FF000000"/>
        <rFont val="Aptos Narrow"/>
        <scheme val="minor"/>
      </rPr>
      <t xml:space="preserve">Abril 11 de 2025. Durante el período se efectuo avance en el desarrollo de la actividad en 15% y se jecutaron recursos por $4,1 millones. </t>
    </r>
    <r>
      <rPr>
        <b/>
        <sz val="11"/>
        <color rgb="FF000000"/>
        <rFont val="Aptos Narrow"/>
        <scheme val="minor"/>
      </rPr>
      <t xml:space="preserve">Nota General para el proyecto.  </t>
    </r>
    <r>
      <rPr>
        <sz val="11"/>
        <color rgb="FF000000"/>
        <rFont val="Aptos Narrow"/>
        <scheme val="minor"/>
      </rPr>
      <t>Con respecto al avance de la meta del indicador el avance es consistente con el avance promedio de las actividades del proyecto.</t>
    </r>
  </si>
  <si>
    <r>
      <rPr>
        <sz val="11"/>
        <color rgb="FF000000"/>
        <rFont val="Aptos Narrow"/>
        <scheme val="minor"/>
      </rPr>
      <t xml:space="preserve">Durante el trimestre se realizaron mesas sectoriales y territoriales y se desarrollaron planes de trabajos sectoriales y un comite programático, con respecto al desarrollo de la actifvidad de realizar intercambios de conocimiento Col Col , estos se llevaron acabo en diversas temáticas, al mismo tiempo, en desarrollo de la actividad se ejecutaron $24,6 millones. </t>
    </r>
    <r>
      <rPr>
        <b/>
        <sz val="11"/>
        <color rgb="FF000000"/>
        <rFont val="Aptos Narrow"/>
        <scheme val="minor"/>
      </rPr>
      <t>Nota General para el proyecto</t>
    </r>
    <r>
      <rPr>
        <sz val="11"/>
        <color rgb="FF000000"/>
        <rFont val="Aptos Narrow"/>
        <scheme val="minor"/>
      </rPr>
      <t>. con respecto al avance de la meta del indicador , durante el período se avanzó un 24,24% , para un acumulado de 51,52%, el avance no es consistente con el avance acumulado promedio de las actividades del proyecto, no se señalan las razones, como tampoco como se corregiran las desviaciones.</t>
    </r>
  </si>
  <si>
    <r>
      <rPr>
        <sz val="11"/>
        <color rgb="FF000000"/>
        <rFont val="Aptos Narrow"/>
        <scheme val="minor"/>
      </rPr>
      <t xml:space="preserve">Durante el trimestre se avanzó en el seguimiento y acompañamiento a la gestión de la cooperación en las mesas temáticas y sectoriales activas, a través de sus respectivos planes de trabajo. Asimismo, se participó en varios espacios estratégicos, producto de ello, se ejecutaron recursos durante el período por $ 70,8 millones, y un consolidado de $160,3 millones, con respecto al desarrollo de la actividad de realizar intercambios de conocimiento Col Col , estos se llevaron acabo en diversas temáticas, al mismo tiempo, en desarrollo de la actividad se ejecutaron $62,6 millones y un acumulado de $91,2 millones. </t>
    </r>
    <r>
      <rPr>
        <b/>
        <sz val="11"/>
        <color rgb="FF000000"/>
        <rFont val="Aptos Narrow"/>
        <scheme val="minor"/>
      </rPr>
      <t>Nota General para el proyecto.</t>
    </r>
    <r>
      <rPr>
        <sz val="11"/>
        <color rgb="FF000000"/>
        <rFont val="Aptos Narrow"/>
        <scheme val="minor"/>
      </rPr>
      <t xml:space="preserve"> con respecto al avance de la meta del indicador , durante el período se avanzó un 27,27% , para un acumulado de 79%, el avance es relativamente consistente con el avance acumulado promedio de las actividades del proyecto,no obstante, no se señalan las razones, como tampoco como se corregiran las desviaciones.
</t>
    </r>
  </si>
  <si>
    <r>
      <rPr>
        <sz val="11"/>
        <color rgb="FF000000"/>
        <rFont val="Aptos Narrow"/>
        <scheme val="minor"/>
      </rPr>
      <t xml:space="preserve">Durante este periodo el proceso manifestó " se realizó el seguimiento y acompañamiento a la gestión de cooperación de las mesas temáticas y sectoriales, así como la actualización del formato del plan de trabajo. Al cierre de la vigencia, se consolidaron 11 planes de trabajo sectoriales y 24 espacios territoriales."   se ejecutaron recursos durante el período por $ 368,2 millones, y un consolidado de $529,2 millones, con respecto al desarrollo de la actividad de realizar intercambios de conocimiento Col Col , se realizaron 2 intercambios, uno en Santander  y otro en Santa Martha estos se llevaron acabo en diversas temáticas, al mismo tiempo, en desarrollo de la actividad se ejecutaron $98,6 millones y un acumulado de $190,2 millones. </t>
    </r>
    <r>
      <rPr>
        <b/>
        <sz val="11"/>
        <color rgb="FF000000"/>
        <rFont val="Aptos Narrow"/>
        <scheme val="minor"/>
      </rPr>
      <t>Nota General para el proyecto.</t>
    </r>
    <r>
      <rPr>
        <sz val="11"/>
        <color rgb="FF000000"/>
        <rFont val="Aptos Narrow"/>
        <scheme val="minor"/>
      </rPr>
      <t xml:space="preserve"> con respecto al avance de la meta del indicador , durante el período se avanzó un 21% , para un acumulado de 100%, el cual es consistente con el avance acumulado promedio de las actividades del proyecto.
</t>
    </r>
  </si>
  <si>
    <r>
      <rPr>
        <sz val="11"/>
        <color rgb="FF000000"/>
        <rFont val="Aptos Narrow"/>
        <scheme val="minor"/>
      </rPr>
      <t xml:space="preserve">Durante el trimestre se avanzó en el desarrollo del objeto de la actividad, en un promedio del 15%, con ejecución de $ 4,1 millones del total de los recusos asignados para el desarrollo de la actividad.. </t>
    </r>
    <r>
      <rPr>
        <b/>
        <sz val="11"/>
        <color rgb="FF000000"/>
        <rFont val="Aptos Narrow"/>
        <scheme val="minor"/>
      </rPr>
      <t>Nota General para el proyecto.</t>
    </r>
    <r>
      <rPr>
        <sz val="11"/>
        <color rgb="FF000000"/>
        <rFont val="Aptos Narrow"/>
        <scheme val="minor"/>
      </rPr>
      <t xml:space="preserve">  Con respecto al avance de la meta del indicador el avance es consistente con el avance promedio de las actividades del proyecto.</t>
    </r>
  </si>
  <si>
    <t>Porcentaje de recursos de contrapartida nacional pagados a proyectos de cooperación internacional no reembolsable alineados a la ENCI 2023-2026</t>
  </si>
  <si>
    <t>Durante el 2º trimestre se realizaron acercamientos con algunas entidades del sector privado. Se reporta un avance porcentual del 15%,  de los recursos asignados para la ejecución del proyecto se ejecutaron $24,0 millones</t>
  </si>
  <si>
    <t>En el período se realizaron acciones tendientes a lograr un acercamiento con actores del sector privado, tendientes consolidar una alianza multiactor, en el marco de la Estrategia de Cooperación, acorde conm los lineamientos y términos de los convenios de contrapartida.Durante el período el desarrollo de la actividad demandó recursos por $24.0 millones y un consolidado de $48,0 millones.</t>
  </si>
  <si>
    <r>
      <rPr>
        <sz val="11"/>
        <color rgb="FF000000"/>
        <rFont val="Aptos Narrow"/>
        <scheme val="minor"/>
      </rPr>
      <t xml:space="preserve">Durnte el períod el proceso señala "Frente al desarrollo de la actividad "Articular alianza multiactor en al menos 1 proyecto financiado con recursos de contrapartida nacional, se menciona la suscripción de una carta de intención  con la Fundación Avina para intercambiar experiencias, conocimientos y buenas prácticas, así como para explorar oportunidades de articulación que contribuyan a la ejecución de iniciativas alineadas con los Objetivos de Desarrollo Sostenible (ODS), la transición energética justa y la promoción de alianzas estratégicas entre los sectores público, privado y comunitario, en el marco de la Estrategia Nacional de Cooperación Internacional – ENCI, y a través del Sistema Nacional de Cooperación Internacional de Colombia– SNCIC. No obstante no se menciona con cual proyecto se articulan las alianzas,por lo tanto no se podría afirmar que se llevo acabo el objeto de la actividad. De otra parte, frente al desarrollo de la actividad "Cofinanciar proyectos de cooperación internacional mediante el desembolso de recursos de contrapartidas nacional", se efectuaron los últimos desembolsos de los convenios con Femncafe, Codhes, Vivamos Humanos y Red Adelco. Quedo en cuentas por pagar la factura del tercer desembolso del convenio suscrito con Vivamos Humanos por un valor de $69.150.000.
</t>
    </r>
    <r>
      <rPr>
        <b/>
        <sz val="11"/>
        <color rgb="FF000000"/>
        <rFont val="Aptos Narrow"/>
        <scheme val="minor"/>
      </rPr>
      <t xml:space="preserve"> Nota General para el proyecto.</t>
    </r>
    <r>
      <rPr>
        <sz val="11"/>
        <color rgb="FF000000"/>
        <rFont val="Aptos Narrow"/>
        <scheme val="minor"/>
      </rPr>
      <t xml:space="preserve"> En términos generales el avance del proyecto se enmarco mas o menos dentro de lo previsto, ello por cuanto no se pudo evidenciar en cual proyecto se articularon las alianzas en virtud del desarrollo de la actividad mencionada inicialmente, por lo tanto,  no se entiende como se reporta el avance al 100% frente a lo evidenciado.
</t>
    </r>
  </si>
  <si>
    <t>La actividad no reporta avance durante el período, la misma se programó para iniciar en el 2º trimestre. De lo anterior se desprende que el promedio del avance las actividades del proyecto (2%) no es consistente con el avance de la meta del indicador (0%) y la meta propuesta de avance para el período (10%). Por lo anterior se hace necesario determinar cuales fueron las razones para establecer el avance de la meta del indicador para el período en el porcentaje mencionado.</t>
  </si>
  <si>
    <r>
      <rPr>
        <sz val="11"/>
        <color rgb="FF000000"/>
        <rFont val="Aptos Narrow"/>
        <scheme val="minor"/>
      </rPr>
      <t xml:space="preserve">Durante el período se suscribieron 5 convenios por $1,356,0 millones y se efectuaron los primeros desembolsos, lo cual refleja un avance del 50% de la misma. </t>
    </r>
    <r>
      <rPr>
        <b/>
        <sz val="11"/>
        <color rgb="FF000000"/>
        <rFont val="Aptos Narrow"/>
        <scheme val="minor"/>
      </rPr>
      <t xml:space="preserve">Nota General para el proyecto. </t>
    </r>
    <r>
      <rPr>
        <sz val="11"/>
        <color rgb="FF000000"/>
        <rFont val="Aptos Narrow"/>
        <scheme val="minor"/>
      </rPr>
      <t xml:space="preserve">Con base en lo señalado anteriormente respecto del avance de las 2 actividades, se evidencia  que el avance de cada una de las actividades del proyecto se vienen ejecutando según lo planeado, sin embargo, no existe coherencia respecto del avance promedio de dichas actividades (47%)  y el avance de la meta del Indicador (100%), en el reporte del analisis de la meta del  indicador no se presenta la justificación de tal desviación. Se recomienda realizar una mesa de trabajo que permita aclarar estas inconsistencias, dentro de lo cual se invita a analizar la incidencia de aún no haber realizado una alianza y su articulación con uno de los cinco contratos de contrapartidas ya suscritos, considerando que estos ya estan en ejecución y al mismo tiempo analizar el sentido que pueda tener culminar de desarrollar las 2 actividades, considerando que la meta del indicador ya se cumplio, según reporte y que el indicador salvo casos particulares el avance de la meta debería ser en practicamente igual a como avanza el desarrollo de las actividades. </t>
    </r>
  </si>
  <si>
    <r>
      <rPr>
        <sz val="11"/>
        <color rgb="FF000000"/>
        <rFont val="Aptos Narrow"/>
        <scheme val="minor"/>
      </rPr>
      <t xml:space="preserve">Durante el período en desarrollo de la actividadse efectuaron desembolsos por $398,071,234, en virtud de los contratos suscritos en el período anterior, para un acumulado de $936.102.100, el avance de la actividad en el período fue del 30%.  </t>
    </r>
    <r>
      <rPr>
        <b/>
        <sz val="11"/>
        <color rgb="FF000000"/>
        <rFont val="Aptos Narrow"/>
        <scheme val="minor"/>
      </rPr>
      <t xml:space="preserve">Nota General para el proyecto. </t>
    </r>
    <r>
      <rPr>
        <sz val="11"/>
        <color rgb="FF000000"/>
        <rFont val="Aptos Narrow"/>
        <scheme val="minor"/>
      </rPr>
      <t>En términos generales el avance del proyecto mas o menos dentro de lo previsto, sin embargo, se evidencia una ligera desviación entre el avance de la meta del indicador y el promedio de avance de las actividadesdel proyecto, no se menciona a que ovedece dicha diferencia y si esta diferencia afectará el logro del objeto del proyecto</t>
    </r>
  </si>
  <si>
    <t>Se ha avanzado en el desarrollo de la actividad, se adjuntaron los soportes correspondientes.</t>
  </si>
  <si>
    <t>Durante el período el proceso reportó " se brindó acompañamiento técnico y se aportaron insumos estratégicos para la elaboración y firma de los Planes de Trabajo Multianual 2025–2026, como parte del Programa de Cooperación Colombia–UNICEF 2025–2028", con una vance del 33%</t>
  </si>
  <si>
    <t>De acuerdo con el reporte presentado en la descripción del avance de la actividad, se presenta un avance del 99% en la actifvidad, sin embargo no se presenta una justificación de porque habiendo se programado para desarrollarla en el transcurso de la vigencia, se termino con tres (3) meses de antelación.</t>
  </si>
  <si>
    <t>Durante el período se culminaron todas la acciones previstas para terminar el desarrollo de las actividades del proyecto, lo cual permitio alcanzar la meta del indicador</t>
  </si>
  <si>
    <t>Se avanzó en la elaboración de la Estrategia para las Alianzas sin Animo de Lucro, se ejecutó el monto total del presupuestos asignado para el desarrollo de la actividad</t>
  </si>
  <si>
    <t xml:space="preserve">Octubre 7 de 2025 .Se reporta una avance en el desarrollo de la actividad constistente en la realización,  socialización a empresas filantrópicas y particulares para la movilización de recursos.
</t>
  </si>
  <si>
    <t>Se reporta avance durante el período, consistente  en la identificacion y clasificaciòn de los actores del sector privado, como parte de la estrategia de movilizacion de recursos, para poder direccionarla segun el tipo de actor, no obstante los avances reportados para cada período, se evidencia un avance acumulado de la actividad del 55%, el cual considerando el tiempo que resta para terminar la vigencia es bajo, se recomienda formular un plan de contingencia que permita garantizar el desarrollo total de la actividad</t>
  </si>
  <si>
    <r>
      <rPr>
        <sz val="11"/>
        <color rgb="FF000000"/>
        <rFont val="Aptos Narrow"/>
        <scheme val="minor"/>
      </rPr>
      <t>Abril 14 . se aprueba el avance del desarrollo de la actividad correspondiente al 1T 2025, no se asignaron recursos para el desarrollo de la actividad.</t>
    </r>
    <r>
      <rPr>
        <b/>
        <sz val="11"/>
        <color rgb="FF000000"/>
        <rFont val="Aptos Narrow"/>
        <scheme val="minor"/>
      </rPr>
      <t xml:space="preserve"> Nota General para el proyecto. </t>
    </r>
    <r>
      <rPr>
        <sz val="11"/>
        <color rgb="FF000000"/>
        <rFont val="Aptos Narrow"/>
        <scheme val="minor"/>
      </rPr>
      <t>En terminos generales el avance del proyecto se enmarca dentro de lo previsto, en cuaanto al avance de la meta del indicador, este fue nulo debido a que el registro de los proyectos en ciclope se da a partir del reporte de los reportes de los cooperantes, lo cual inicio en ABRIL 2025</t>
    </r>
  </si>
  <si>
    <t>Durante el segundo trimestre se adelantó el desarrollo de la actividad mediante el avance en dos tipos de mecanismos de gobernanza, por consiguiente el porcentaje de avance es del 25%</t>
  </si>
  <si>
    <r>
      <rPr>
        <sz val="11"/>
        <color rgb="FF000000"/>
        <rFont val="Aptos Narrow"/>
        <scheme val="minor"/>
      </rPr>
      <t xml:space="preserve">Se reporta avance durante el período del 25%, consistente con lo planeado, de ello se desprende un avance acumulado durante el período del 75%. </t>
    </r>
    <r>
      <rPr>
        <b/>
        <sz val="11"/>
        <color rgb="FF000000"/>
        <rFont val="Aptos Narrow"/>
        <scheme val="minor"/>
      </rPr>
      <t>Nota general para el proyecto</t>
    </r>
    <r>
      <rPr>
        <sz val="11"/>
        <color rgb="FF000000"/>
        <rFont val="Aptos Narrow"/>
        <scheme val="minor"/>
      </rPr>
      <t>: Acorde con lo reportado tanto en el avance de las actividades como de la meta del indicador , se colige que el proyecto se ha venido ejecutando según lo previsto, de ahí la coherencia en el avance promedio de las actividades y el de la meta del indicador</t>
    </r>
  </si>
  <si>
    <t>Durante el trimestre se adelantaron las acciones tendientes al desarrollo de la actividad acorde con lo planeado para el período</t>
  </si>
  <si>
    <t xml:space="preserve">Durante el período se registraron 78 oportunidades y se acompañaron 3 de estas, por consiguiente se avanzó en el desarrollo de la actividad en un 25% con respecto a lo planeado para la vigencia. de otra parte, con respecto a la actividad "Formular y hacer seguimiento a al menos 10 planes de trabajo con socios de cooperación bilaterales y multilares", Durante el período se havanzó en 25% en el desarrollo de la actividad, de acuerdo con los planes de trabajo propuestos y en cuanto al desarrollo de la actividad "Implementar el plan de trabajo para la mejora continua del procedimiento de gestión de Certificados de Utilidad Común promoviendo actividades de acompañamiento y socialización permanentes", en el trimestre se avanzó en 25% en el desarrollo de la actividad, mediante la implentación del plan a través de realizar algunas actividades entre otras tales como,   la revisión y propuesta de ajuste a los formatos del proceso, incluyendo mejoras derivadas de comentarios de los usuarios del servicio. cooperantes. no se menciona del total del presupuesto asignado para el desarrollo de la actividad, el monto ejecutado en el período.
</t>
  </si>
  <si>
    <r>
      <rPr>
        <sz val="11"/>
        <color rgb="FF000000"/>
        <rFont val="Aptos Narrow"/>
        <scheme val="minor"/>
      </rPr>
      <t xml:space="preserve">Durante el período el proceso reporto:con relación a la actividad: " Facilitar el acceso  a oportunidades de cooperación  internacional no reembolsable, a través de las difusión de al menos 200 convocatorias internacionales y el acompañamiento a al menos 20 convocatorias". " Durante el cuarto trimestre de 2025, se realizó la identificación y el registro de 31 convocatorias de Cooperación Internacional No Reembolsable, así como el acompañamiento en la difusión de 3 convocatorias mediante espacios de socialización a través de Facebook Live.
En este sentido, la Dirección de Gestión de la Demanda de Cooperación Internacional cumplió la meta establecida en el Plan de Acción 2025, al identificar y registrar un total de 212 convocatorias, de las cuales 200 fueron publicadas en el Portal de Servicios y 16 socializadas. De estas últimas, una correspondió a una convocatoria de carácter privado y otra se desarrolló en articulación con la Dirección de Cooperación Internacional (DIC)."
con base en lo anterior, el proceso reporta un avance porcentual del 25%.
En cuanto al desarrollo de la actividad " Formular y hacer seguimiento a al menos 10 planes de trabajo con socios de cooperación bilaterales y multilares",  el proceso reportó haber logado la concertación y seguimiento a 24 planes de trabajo con fuentes multilaterales y bilaterales, con lo cual se culmino el desarrollo de la actividad, por lo tanto se avanzó el 25% restante para el período.
En relación con el desarrollo de la actividad "Implementar el plan de trabajo para la mejora continua del procedimiento de gestión de Certificados de Utilidad Común promoviendo actividades de acompañamiento y socialización permanentes., durante ltrimestre se cumplió con la totalidad de las actividades propuestas para la mejora continua del proceso CUC.
</t>
    </r>
    <r>
      <rPr>
        <b/>
        <sz val="11"/>
        <color rgb="FF000000"/>
        <rFont val="Aptos Narrow"/>
        <scheme val="minor"/>
      </rPr>
      <t>Nota General para el proyecto.</t>
    </r>
    <r>
      <rPr>
        <sz val="11"/>
        <color rgb="FF000000"/>
        <rFont val="Aptos Narrow"/>
        <scheme val="minor"/>
      </rPr>
      <t xml:space="preserve">  En terminos generales el desarrollo del proyecto se llevo acabo como se tuvo previsto, por tanto producto del desarrollo de cada una de las actividades y la ejecución de los recursos asignados al proyecto, se alcanzó la meta del indicador, la cual es consistente con el avance promedio de las actividades del proyecto.</t>
    </r>
  </si>
  <si>
    <r>
      <rPr>
        <sz val="11"/>
        <color rgb="FF000000"/>
        <rFont val="Aptos Narrow"/>
        <scheme val="minor"/>
      </rPr>
      <t xml:space="preserve">
</t>
    </r>
    <r>
      <rPr>
        <sz val="11"/>
        <color rgb="FF000000"/>
        <rFont val="Aptos Narrow"/>
        <scheme val="minor"/>
      </rPr>
      <t>Se reporta avance de la actividad durante el período, en el sentido de haber  avanzado en la formulación y concertación de planes de trabajo con fuentes bilaterales y multilaterales que serán el referente para el trabajo articulado con los cooperantes durante la vigencia. No obstante lo anterior, no se menciona cuantos planes de trabajo se formularon durante el período, a la actividad no se le asignaron recursos para su desarrollo</t>
    </r>
  </si>
  <si>
    <t>Durante el período reportado el proceso señala : "De los planes de trabajo, se adelantaron la revisión de los mismos y se hizo seguimiento a las diferentes fuentes de cooperación bilateral y multilateral". no obstante lo anterior, no se reporta al cierre del período cuantos planes se han formulado y de los mismos a cuantos se les ha venido efectuando seguimiento</t>
  </si>
  <si>
    <r>
      <rPr>
        <sz val="11"/>
        <color rgb="FF000000"/>
        <rFont val="Aptos Narrow"/>
        <scheme val="minor"/>
      </rPr>
      <t xml:space="preserve">Durante el periodo se avanzo en desarrollo de la actividad, mediante la realización de reuniones para socializar el decreto 1651 de 2021, al mismo tiempo se realizaron pruebas piloto para el proceso de automatización del trámite CUC el avance de la actividad fue del 25%. No se ha reportado avance en la ejecución de los recursos asignados para el desarrollo de la actividad. </t>
    </r>
    <r>
      <rPr>
        <b/>
        <sz val="11"/>
        <color rgb="FF000000"/>
        <rFont val="Aptos Narrow"/>
        <scheme val="minor"/>
      </rPr>
      <t xml:space="preserve">Nota general para el proyecto: </t>
    </r>
    <r>
      <rPr>
        <sz val="11"/>
        <color rgb="FF000000"/>
        <rFont val="Aptos Narrow"/>
        <scheme val="minor"/>
      </rPr>
      <t>Acorde con lo reportado tanto en el avance de las actividades como de la meta del indicador , se colige que el proyecto se ha venido ejecutando según lo previsto, de ahí la coherencia en el avance promedio de las actividades y el de la meta del indicador , se recomienda dentro del analisis ser especifico en el desarrollo de las actividades que señalan cantidades concretas a alcvanzar</t>
    </r>
  </si>
  <si>
    <t>Porcentaje de avance en la implementación del plan de trabajo de la política estadística 2025, para la actualización de la operación estadística de la Agencia</t>
  </si>
  <si>
    <t>(Número de actividades realizadas durante la vigencia en el marco de la implementación de la política estadística / Número de actividades programadas para la vigencia en el marco de la implementación de la política estadística) x100</t>
  </si>
  <si>
    <t>Para el primer trimestre se avanzó en gestionar espacios para seleccionar la persona que apoyará el proceso de implementación de la política estadística. Respecto a los recursos asignados para el desarrollo de la actividad, durante el período se jecutaron $45,0 millones</t>
  </si>
  <si>
    <t>Durante el período se culmino la elaboración del plan detrabajo, se socializó e inicio su desarrollo, mediante la elaboración de 3 documentos técnicos, con base en lo anterior, se reporta un avance de la actividad del 25%, para un acumulado del 40% al cierre del período.</t>
  </si>
  <si>
    <t>Durante el período, además de la socialización del Plan de Trabajo, se adelantó  el diccionario de la base de datos (en el formato del SEN) y Base de datos. No obstante lo anterior, se considera que la actividad va retrazada, considerando  el avance porcentual de la misma y el tiempo restante para desarrollar la totalidad , se recomienda formular un plan de contingencia que permita garantizar el desarrollo total de la actividad</t>
  </si>
  <si>
    <t xml:space="preserve"> Elaborar productos de análisis de la Asistencia Oficial al Desarrollo (AOD) que recibe el país</t>
  </si>
  <si>
    <r>
      <rPr>
        <sz val="11"/>
        <color rgb="FF000000"/>
        <rFont val="Aptos Narrow"/>
        <scheme val="minor"/>
      </rPr>
      <t xml:space="preserve">Durante el primer trimestre se avanzó en la construcción de de insumos para diferentes espacios relacionados con información AOD.
</t>
    </r>
    <r>
      <rPr>
        <b/>
        <sz val="11"/>
        <color rgb="FF000000"/>
        <rFont val="Aptos Narrow"/>
        <scheme val="minor"/>
      </rPr>
      <t xml:space="preserve">Nota General para el proyecto.  </t>
    </r>
    <r>
      <rPr>
        <sz val="11"/>
        <color rgb="FF000000"/>
        <rFont val="Aptos Narrow"/>
        <scheme val="minor"/>
      </rPr>
      <t>El avance de la meta del indicador del 20% es coherente con el avance promedio de las actividades del proyecto</t>
    </r>
  </si>
  <si>
    <r>
      <rPr>
        <sz val="11"/>
        <color rgb="FF000000"/>
        <rFont val="Aptos Narrow"/>
        <scheme val="minor"/>
      </rPr>
      <t xml:space="preserve">Durante el periodo se avanzó en la elaboración del borrador del documento, el cual se encuentra en revisión por parte del Director del proceso.  </t>
    </r>
    <r>
      <rPr>
        <b/>
        <sz val="11"/>
        <color rgb="FF000000"/>
        <rFont val="Aptos Narrow"/>
        <scheme val="minor"/>
      </rPr>
      <t>Nota general para el proyecto:</t>
    </r>
    <r>
      <rPr>
        <sz val="11"/>
        <color rgb="FF000000"/>
        <rFont val="Aptos Narrow"/>
        <scheme val="minor"/>
      </rPr>
      <t xml:space="preserve">  En sintesis el avance del proyecto se evidencia en avance promedio de las actividades 45% en promedio el cual no es consistente con el avance acumulado de la meta del indicador, el cual se reporta en 57%, el reporte no justifica a que se debe las diferencias entre uno y otro porcentaje.</t>
    </r>
  </si>
  <si>
    <r>
      <rPr>
        <sz val="11"/>
        <color rgb="FF000000"/>
        <rFont val="Aptos Narrow"/>
        <scheme val="minor"/>
      </rPr>
      <t xml:space="preserve">Durante le período se finalizó la elaboración y diagramación del documento de Análisis de Asistencia Oficial al Desarrollo (AOD) que recibe el país 2024. Queda pendiente la publicación en la página Web.  </t>
    </r>
    <r>
      <rPr>
        <b/>
        <sz val="11"/>
        <color rgb="FF000000"/>
        <rFont val="Aptos Narrow"/>
        <scheme val="minor"/>
      </rPr>
      <t xml:space="preserve">Nota general para el proyecto: </t>
    </r>
    <r>
      <rPr>
        <sz val="11"/>
        <color rgb="FF000000"/>
        <rFont val="Aptos Narrow"/>
        <scheme val="minor"/>
      </rPr>
      <t xml:space="preserve"> En sintesis se evidencia un avance del proyecto del 73%, acorde con el desarrollo promedio de las actividades, el cual es acorde con el avance de la meta del indicador  </t>
    </r>
  </si>
  <si>
    <t>Durante el 1º T "se tiene una primera presentación de área de Financiamiento de la AAAA, donde se expuso los siguientes temas: 1. Recursos públicos nacionales. 2.Cooperación internacional. 3. Banca de desarrollo. 4.Filantropía/Inversión/Remesas. 5. Comercio"</t>
  </si>
  <si>
    <t>En el 2º T se avanzo en el desarrollo de la actividad mediante la realización del acompañamiento en la mesa de Paz con la cancilleria y otras entidades del orden nacional , también se realizó un espacio de conocimiento sobre la crisis de la cooperación internacional y nuevas fuentes de financiamiento para el desarrollo. el avance durante el período fue del 45%.</t>
  </si>
  <si>
    <t>En el 3º T se avanzo en el desarrollo de la actividad mediante se diseño mecanismos de seguimiento para fortalecer las capacidades del SNCI. el avance en el desarrollo de la actividad durantel período fue del 50%, para un acumulado de 95%</t>
  </si>
  <si>
    <t>Durante el período se continuo desarrollando las acciones previstas para el desarrollo de la actividad, con lo cual se culmino el desarrollo de la actividad, conforme a lo previsto.</t>
  </si>
  <si>
    <t>El proceso responsable reporta lo siguiente: "Se ha avanzado en la consolidación de los ajustes por parte de la oficina jurídica de APC Colombia y de los comentarios y ajustes sobre ellos por parte del programa de Más Pago por Resultados, estamos a la espera de la revisión jurídica del BID Lab"</t>
  </si>
  <si>
    <t xml:space="preserve">El proceso responsable reporta que se reviso los ajustes sugeridos  y se consolido una nueva versión, por cosiguiente el avance durante el período fue del 25%, no se anexa como evidencia el documento acordado cundo se definio la actividad, que soporte el avance de la activdad </t>
  </si>
  <si>
    <t>Esta en revisión para ajuste la redacción del avance de la actividad en el período, considerando que el estúdio jurídico ya se elaboró y sirvió de insumo para elaborar un mecanismo, el cual se envío para aprobación de cancillería</t>
  </si>
  <si>
    <t xml:space="preserve">Durante el período el proceso reportó con relación a la actividad: "Adelantar un estudio jurídico y técnico que defina la hoja de ruta para instalar un nuevo mecanismo en la Agencia" haber culminado la elaboración del estudio jurídico y tecnico el cual fue validado por el BID, con lo cual se culmino el desarrollo de la actividad en el 30% restante.
</t>
  </si>
  <si>
    <r>
      <rPr>
        <sz val="11"/>
        <color rgb="FF000000"/>
        <rFont val="Aptos Narrow"/>
        <scheme val="minor"/>
      </rPr>
      <t xml:space="preserve">Se avanzó con el desarrollo de la actividad, acorde con lo previsto para el período. </t>
    </r>
    <r>
      <rPr>
        <b/>
        <sz val="11"/>
        <color rgb="FF000000"/>
        <rFont val="Aptos Narrow"/>
        <scheme val="minor"/>
      </rPr>
      <t>Nota General para el proyecto. E</t>
    </r>
    <r>
      <rPr>
        <sz val="11"/>
        <color rgb="FF000000"/>
        <rFont val="Aptos Narrow"/>
        <scheme val="minor"/>
      </rPr>
      <t>n general el avance del entregable o proyecto se ajusta a lo programado, considerando que la meta del indicador esta prevista al canzarla en el último trimestre del año</t>
    </r>
  </si>
  <si>
    <r>
      <rPr>
        <sz val="11"/>
        <color rgb="FF000000"/>
        <rFont val="Aptos Narrow"/>
        <scheme val="minor"/>
      </rPr>
      <t>Durante el 2º T  informó el proceso:"Se adelantaron reuniones de acercamiento con organizaciones sin ánimo de lucro (HubSumasocial, Conferaciòn colombiana de ONG`s y filantropía estadounidenses, a quienes se les presento el SNCI, se habilito la conversación para construir alianzas y mecanismos de colaboración conjunto".</t>
    </r>
    <r>
      <rPr>
        <b/>
        <sz val="11"/>
        <color rgb="FF000000"/>
        <rFont val="Aptos Narrow"/>
        <scheme val="minor"/>
      </rPr>
      <t xml:space="preserve"> </t>
    </r>
    <r>
      <rPr>
        <sz val="11"/>
        <color rgb="FF000000"/>
        <rFont val="Aptos Narrow"/>
        <scheme val="minor"/>
      </rPr>
      <t>Por el porcentaje de avance acumulado se podría evidenciar un retraso en el desarrollo de la actividad, considerando el tiempo transcurrido y el desarrollo de la misma, lo que podria decirse ha incidido en el avance promedio total de las actividades (35%).</t>
    </r>
    <r>
      <rPr>
        <b/>
        <sz val="11"/>
        <color rgb="FF000000"/>
        <rFont val="Aptos Narrow"/>
        <scheme val="minor"/>
      </rPr>
      <t xml:space="preserve"> Nota General para el proyecto. </t>
    </r>
    <r>
      <rPr>
        <sz val="11"/>
        <color rgb="FF000000"/>
        <rFont val="Aptos Narrow"/>
        <scheme val="minor"/>
      </rPr>
      <t>Aunque el desarrollo de las actividades ha mostrado avance, el promedio de las actividades es bajo 35%, se recomienda tomar las medidas necesarias a fin de garantizar el desarrollo total de las mismas y por ende el objetivo dl proyecto, reflejado en el avance de la meta del indicador (almenos dos mecanismos innovadores de financiamiento diseñados).</t>
    </r>
  </si>
  <si>
    <r>
      <rPr>
        <sz val="11"/>
        <color rgb="FF000000"/>
        <rFont val="Aptos Narrow"/>
        <scheme val="minor"/>
      </rPr>
      <t xml:space="preserve">Durante el período se realizaron mesas de trabajo con Asociaciones sin ánimo de lucro y particulares donde se dio a conocer el portafolio de servicios de la entidad.
</t>
    </r>
    <r>
      <rPr>
        <b/>
        <sz val="11"/>
        <color rgb="FF000000"/>
        <rFont val="Aptos Narrow"/>
        <scheme val="minor"/>
      </rPr>
      <t xml:space="preserve"> Nota General para el proyecto</t>
    </r>
    <r>
      <rPr>
        <sz val="11"/>
        <color rgb="FF000000"/>
        <rFont val="Aptos Narrow"/>
        <scheme val="minor"/>
      </rPr>
      <t>. En términos generales el avance del proyecto va dentro de lo planeado, por cuanto al cabo del tercer período se ha cumplido con la mitad de la meta del indicador, la cual no estaba progrmada y al mismo tiempo el avance promedio de las actividades del proyecto es del 66%, aúnque no se mencionan las razones que han permitido alcanzar la meta del indicador antes de lo previsto.</t>
    </r>
  </si>
  <si>
    <r>
      <rPr>
        <sz val="11"/>
        <color rgb="FF000000"/>
        <rFont val="Aptos Narrow"/>
        <scheme val="minor"/>
      </rPr>
      <t xml:space="preserve">Durante el periodo se culminaron las acciones previstas para le desarrollo de la actividad, con lo cual se completo la realización de la actividad, de ello se desprende un vance porcentual del 55%
</t>
    </r>
    <r>
      <rPr>
        <b/>
        <sz val="11"/>
        <color rgb="FF000000"/>
        <rFont val="Aptos Narrow"/>
        <scheme val="minor"/>
      </rPr>
      <t xml:space="preserve">Nota General para el proyecto. </t>
    </r>
    <r>
      <rPr>
        <sz val="11"/>
        <color rgb="FF000000"/>
        <rFont val="Aptos Narrow"/>
        <scheme val="minor"/>
      </rPr>
      <t xml:space="preserve">Producto del dearrollo de cada una de las actividades del proyecto, al final de la vigencia se culmino el avance de la meta del indicador, consistente en establecer 2 mecanismos innovadores de financiamiento diseñados y/o implementados
</t>
    </r>
  </si>
  <si>
    <t>Implementación de la Estrategia Nacional de Cooperación Internacional ENCI 2023-2026 (3)</t>
  </si>
  <si>
    <t>Porcentaje de proyectos formulados de demanda y doble vía alineados a la ENCI 2023-2026 (Igual o mayor a 50%)</t>
  </si>
  <si>
    <t>(PROYECTOS FORMULADOS DE DEMANDA Y DOBLE VÍA ALINEADOS A LA ENCI 2023-2026 / proyectos aprobados de demanda y doble vía ) * 100</t>
  </si>
  <si>
    <t>Incorporar líneas estratégicas de la ENCI, en proyectos de demanda y de doble vía de Colombia, en al menos el 50% de los nuevos que se negocien con países y mecanismos del Sur Global.</t>
  </si>
  <si>
    <t>Para el trimestre no se reporta avance de la actividad, debido a que el desarrollo de la misma inicia en el mes de abril de 2025.
En síntesis, se evidencia inconsistencia entre el avance de la actividad y el de la meta del indicador, dado que de la primera no se reportó avance dada la fecha de iniciación y sin embargo, si se reporta y supera la meta prevista del indicador para el periodo, el análisis no presenta justificación frente a tal comportamiento del proyecto</t>
  </si>
  <si>
    <r>
      <rPr>
        <sz val="11"/>
        <color rgb="FF000000"/>
        <rFont val="Aptos Narrow"/>
        <scheme val="minor"/>
      </rPr>
      <t xml:space="preserve">Durante el trimestre se cumplio con el avance previsto para el período  según señala el proceso: "articulación altamente coordinada con entidades nacionales y territoriales. Este avance se reflejó en la gestión para la renovación  de algunas comisiones mixtas (Perú, Honduras y Panamá)", el avance de la actividad durante el período fue del 50% y ejecución de del presupuesto asignado para el desarrollo de la actividad en $1,400,8 millones. </t>
    </r>
    <r>
      <rPr>
        <b/>
        <sz val="11"/>
        <color rgb="FF000000"/>
        <rFont val="Aptos Narrow"/>
        <scheme val="minor"/>
      </rPr>
      <t xml:space="preserve">Nota General del proyecto:  </t>
    </r>
    <r>
      <rPr>
        <sz val="11"/>
        <color rgb="FF000000"/>
        <rFont val="Aptos Narrow"/>
        <scheme val="minor"/>
      </rPr>
      <t>En terminos generales el desarrollo del proyecto se ha dado según lo planeado, se evidencia por la articulación entre el avance promedio de las actividades que lo desarrollan y el avance de la meta del indicador, no obstante se reporta únicamente avance de los recursos asignados de menos del 50% según la cifra señalada anteriormente.</t>
    </r>
  </si>
  <si>
    <t>Durante el tercer trimestre se avanzó en el desarrollo de la actividad como estaba previsto, por lo tanto se culmino el desarrollo de la misma y del proyecto, la ejecución presupuestal de los recursos asignados ascendió a $2.626.277.849 y un total de $4,027,158.292, es de anotar que quedo un saldo pendiente de ejecutar, el informe no señala por que no se ejecutó la totalidad del presupuesto asignado, frente al avance de la meta del indocador, la misma se alcanzó acorde con la prevista para el período. De otra parte, la descripción del avance de la actividad, no se menciona la razón por la cual se termino de forma anticiapada. No obstante lo anterior se pregunta ¿ cuales fueron los criterios para establecer el cumplimiento de la meta a diciembre, así como el desarrollo de la actividad.</t>
  </si>
  <si>
    <t>Durante el 4º trimestre se adelanto el avance de la actividad conforme a lo planeado por lo tanto el avance porcentual fue del 25% para un acumulado del 100%, coherente con el avancecde la meta del indicador</t>
  </si>
  <si>
    <t>Posicionamiento de Colombia en la gestión de cooperación internacional a través de las diferentes modalidades.(3)</t>
  </si>
  <si>
    <t xml:space="preserve">Alianzas y estrategias regionales en ejecución alineadas con el Sistema Nacional de Cooperación Internacional SNCI o agendas de desarrollo </t>
  </si>
  <si>
    <t>Durante el segundo trimestre se avanzó en el desarrollo de la actividad mediante el establecimiento de 4 alianzas, de las cuales a 2 seles hizo seguimiento y se formalizaron dos, con lo cual se ha logrado fortalecer el posicionamiento de Colombia en su rol dual de oferente y demandante de cooperación, en cuanto a la ejecución presupuestral se muestra un avance de $1,888,8 millones del total de los recursos asignados para el desarrollo de la actividad, para un total de $4,928,9</t>
  </si>
  <si>
    <t>Durante el 3º trimestre se reporta seguimiento de 12% de avance de la actividad, debido a que se efectuo seguimiento a 3 alianzas y 1 estratégia, al mismo tiempo se reporta avance en la ejecución del presupuesto asignadopara el desarrollo de la actividad por $3.286.425.905, que sumado a lo ejecutado en los dos períodos anteriores arroja un consolidado de $8,215,354,487. 
Con respecto al avance de la meta del indicador, se ha alcanzado la meta establecida para el período, de 12 alianzas alineadas al SNCI, para lo cual se ha desarrollado la actividad en 62%</t>
  </si>
  <si>
    <t>Para el 4º trimestre el proceso reporta un avance de la actividad del 38%, producto del "seguimiento efectuado a la Alianza Estratégica del Nuevo Mecanismo de cooperación triangular con GIZ y a una estratégia regional Asia: En el presente informe se presenta el reporte de avances de las iniciativas de cooperación Sur-Sur que se desarrollaron en el marco de la Estrategia de CSS con Asia 2023-2026". para efectuar dichos seguimientos,  en el período se demandaron recursos por $2,308,1 millones y un acumulado de lo ejecutado dutrante la vigncia de $10,523,500,000.</t>
  </si>
  <si>
    <t>Porcentaje de proyectos formulados de oferta y doble vía en los que Colombia es líder (Igual o mayor a 50%</t>
  </si>
  <si>
    <t>(Nuevos proyectos de oferta y de doble vía de CSS y Tr del país formulados, en los que Colombia  es líder / Nuevos proyectos de oferta y de doble vía de CSS y Tr del país formulados) x 100</t>
  </si>
  <si>
    <r>
      <rPr>
        <sz val="11"/>
        <color rgb="FF000000"/>
        <rFont val="Aptos Narrow"/>
        <scheme val="minor"/>
      </rPr>
      <t>Durante el período se continuo avanzando en el desarrollo de la actividad acorde con lo planeado, con base en lo anterior se presenta una ejecución de los recursos asignados a la actividad durante el período de $1,400,9 millones.</t>
    </r>
    <r>
      <rPr>
        <b/>
        <sz val="11"/>
        <color rgb="FF000000"/>
        <rFont val="Aptos Narrow"/>
        <scheme val="minor"/>
      </rPr>
      <t xml:space="preserve"> Nota General del proyecto: E</t>
    </r>
    <r>
      <rPr>
        <sz val="11"/>
        <color rgb="FF000000"/>
        <rFont val="Aptos Narrow"/>
        <scheme val="minor"/>
      </rPr>
      <t xml:space="preserve">n terminos generales el desarrollo del proyecto se ha venido dando conforme a lo plantedo, lo cual se evidencia por el avance promedio de las 2 actividades el cual es del 62.5%,  sin embargo, en lo relacionado con el avance de la meta de los indicadores, en promedio es del 54%, distante en relación con el avance promedio de las actividades, ello por cuanto el indicador denominado "Alianzas y estrategias regionales en ejecución alineadas con el Sistema Nacional de Cooperación Internacional SNCI o agendas de desarrollo ", no alcanzo la meta de 10 alianzas de las cuales solo se han realizado 8, no se señala la o las razones que impidieron alcanzar la meta y como ello incidirá en el logro de las metas de los siguientes períodos y por ende de alcanzar la meta acumulada propuesta al cierre de la vigencia 2025 </t>
    </r>
  </si>
  <si>
    <t>De otra parte, con respecto a la actividad " Incorporar los temas en los que Colombia es reconocido como líder técnico, en al menos el 50% de los nuevos proyectos de oferta y de doble vía de CSS y Tr del país", la misma se culmino en el segundo trimestre 2025 y ejecutó recursos por $1,418,580.443, al mismo tiempo se  alcanzo la meta del indicador. No obstante lo anterior se pregunta ¿ cuales fueron los criterios para establecer el cumplimiento de la meta a diciembre, así como el desarrollo de la actividad.</t>
  </si>
  <si>
    <t>Durante el período se termino de realizar la actividad conforme se previo, producto de lo cual ello contribuyo a alcanzar la meta del indicador establecida para el período y la acumulada al cierre de la vigencia 2025.</t>
  </si>
  <si>
    <r>
      <rPr>
        <sz val="11"/>
        <color rgb="FF000000"/>
        <rFont val="Aptos Narrow"/>
        <scheme val="minor"/>
      </rPr>
      <t xml:space="preserve">Mayo 5 2025. Sin la aprobación del avance de la actividad  correspondiente al primer trimestre 2025, me permito devolver el reporte efectuado, ello por cuanto la actividad se ha prevista desarrollarla entre abril y diciembre de 2025 con el fin de alcanzar el 100% del desarrollo de la actividad al cabo de dicho período, con seguimiento trimestral al avance de la misma, donde se deberá reportar el avance fraccionado de ese 100% a fin de que al culminar el mes de diciembre se logre alcanzar ese 100% previsto en forma acumulada (resultado de sumar los avances parciales). Por lo anterior, no es posible aceptar que se reporte el avance de la actividad al 100% en el primer trimestre, salvo que se modifique el período para su desarrollo y en lugar de ser abril  - diciembre,  sea enero  - marzo de 2025. Cosa diferente es para el caso del seguimiento de la meta del indicador, dado que por ser un indicador de flujo, las metas parciales si se pueden programar para alcanzarlas al 100% de lo que se prevea realizar en cada trimestre, en cuyo caso es necesario que se solicite la modificación de las mismas para cada trimestre en el aplicativo Brújula y por ende se modifique la el avance de la meta reportada para el primer trimestre 2025. </t>
    </r>
    <r>
      <rPr>
        <sz val="11"/>
        <color rgb="FFFF0000"/>
        <rFont val="Aptos Narrow"/>
        <scheme val="minor"/>
      </rPr>
      <t>Noviembre 6 de 2025.</t>
    </r>
    <r>
      <rPr>
        <sz val="11"/>
        <color rgb="FF000000"/>
        <rFont val="Aptos Narrow"/>
        <scheme val="minor"/>
      </rPr>
      <t xml:space="preserve"> se reitera la devolución del avance de la actividad para corregir el porcentaje de avance de la misma en el período, acorde con lo recomendado en la 2º mesa de autocontrol del porceso</t>
    </r>
  </si>
  <si>
    <r>
      <rPr>
        <sz val="11"/>
        <color rgb="FF000000"/>
        <rFont val="Aptos Narrow"/>
        <scheme val="minor"/>
      </rPr>
      <t xml:space="preserve">Durante el período se continuo avanzando en el desarrollo de la actividad acorde con lo planeado, con base en lo anterior se presenta una ejecución de los recursos asignados a la actividad durante el período de $57,4 millones. </t>
    </r>
    <r>
      <rPr>
        <b/>
        <sz val="11"/>
        <color rgb="FF000000"/>
        <rFont val="Aptos Narrow"/>
        <scheme val="minor"/>
      </rPr>
      <t xml:space="preserve">Nota General del proyecto: </t>
    </r>
    <r>
      <rPr>
        <sz val="11"/>
        <color rgb="FF000000"/>
        <rFont val="Aptos Narrow"/>
        <scheme val="minor"/>
      </rPr>
      <t>En terminos generales el desarrollo del proyecto se ha venido dando conforme a lo plantedo, lo cual se evidencia por el avance promedio de la actividad el cual es del 58.% , coherente con el avance de la meta del indicador .</t>
    </r>
  </si>
  <si>
    <t>Para este período el proceso reporta : "33 iniciativas entregadas a APC Colombia para gestión, a 31 de Diciembre de 2025 / 30 iniciativas con seguimiento técnico (hasta avance de etapa de construcción de términos de referencia y/o en ejecución contractual) = 90.91 % acumulado redondeado a 91% por decimales".</t>
  </si>
  <si>
    <t>Durante el 4º trimestre  de 33 iniciativas entregadas a APC Colombia para gestión, a 31 de Diciembre de 2025 / 30 iniciativas con seguimiento técnico (hasta avance de etapa de construcción de términos de referencia y/o en ejecución contractual) = 90.91 % acumulado redondeado a 91% por decimales, como resultado de lo anterior el desarrollo de la actividad demando recursos acumulados por $83,5 millones.
Con base en lo señalado anteriormente el avance de la meta del indicador fue del 90,9%</t>
  </si>
  <si>
    <t>De acuerdo con el reporte efectuado por el proceso a la fecha se reporta un avance del 3% (323,2 millones) con relación al total de los recursos asociados al proyecto, se recomienda tomar las acciones que permitan comprometer y obligar la totalidad de los recursos asignados al proyecto. Julio 15 de 2025. se devuelve el registro del avance de la actividad</t>
  </si>
  <si>
    <t>A la fecha ( noviembre 19) no se reporta avance en el desarrollo de las actividades, en lo correspondiente al tercer período 2025, respecto al avance de la meta del indicador, se presenta el avance de la meta ( 11%), el cual esta bastante rezagado con respecto a la meta (30%), sin embargo, no se presenta análisis y por ende la justificación del avance reportado .
Respecto al reporte de avance de realizar acompañamiento a las direcciones misionales, no se menciona que tipo de acompañamiento se realizó en el período, se devuelve el avance para ajustes el 12 de diciembre de 2025.
En cuanto al avance de la actividad de porcentaje de recursos recibidos en administración, el avance se reportó el 3 de diciembre de 2025, sin embargo el reporte no es claro en indicar como se ejecutaron los recursos reportados</t>
  </si>
  <si>
    <t>Durante el transcurso del período se efectuo una reducción a la apropiación por $5,016,143,732, quedando por consiguiente una apropiación de $7,242,856,268, de dichos recursos se comprometieron $4,444,915,532,61. equivalentes al 61,37%, es decir hubo perdida de apropiación de $38,63% equivalente a $2,797,940,735,15, es importante mencionar que el proceso no presenta la justificación de la o las razones por las cuales no se alcanzó la meta del indicador propuesta para la vigencia (100% de la apropiación asignada vigente)</t>
  </si>
  <si>
    <t>Durante el período se socializó el documento  a los procesos de comunicaciones y a la Dirección de Demanda de Cooperación Internacional.</t>
  </si>
  <si>
    <t>En reunión del 9 de mayo de 2025 se socializo el documento a algunos procesos internos de la entidad.</t>
  </si>
  <si>
    <t>Durante el periodo evaluado se realizaron espacios de socialización dirigidos a funcionarios de las diferentes dependencias de APC Colombia, con el propósito de fortalecer el conocimiento institucional sobre los procedimientos, fases y responsabilidades para la adecuada gestión de la cooperación internacional.</t>
  </si>
  <si>
    <t xml:space="preserve">Se reporta el avance de la actividad, mediante la realización de reuniones o mesas de trabajo, pero no se especifica que tipo de acompañamiento se da a las direcciones técnicas </t>
  </si>
  <si>
    <t>Respecto al desarrollo de la actividad de realizar acompañamiento a las direcciones técnicas, durante el período se realizaron reuniones de acompañamiento, se presenta como evidencia listas de asistencia, no se menciona cual es el resultado esperado de dichas reuniones</t>
  </si>
  <si>
    <t>Durante el periodo se realizaron las mesas de trabajo previstas donde se abordaron temas como sobre los lineamientos, requisitos y fases para la administración de recursos de cooperación internacional por parte de APC Colombia, fortaleciendo la articulación interna y la capacidad de acompañamiento desde el GIT de administración de Recursos y Donaciones en Especie.</t>
  </si>
  <si>
    <r>
      <rPr>
        <sz val="11"/>
        <color rgb="FF000000"/>
        <rFont val="Aptos Narrow"/>
        <scheme val="minor"/>
      </rPr>
      <t xml:space="preserve">Se reporta desarrollo de la actividad, no obstante no se presentan un informe que permita extraer las conclusiones y recomendaciones derivados de las diferentes reuniones que se realizan. </t>
    </r>
    <r>
      <rPr>
        <b/>
        <sz val="11"/>
        <color rgb="FF000000"/>
        <rFont val="Aptos Narrow"/>
        <scheme val="minor"/>
      </rPr>
      <t>Nota General para el proyecto</t>
    </r>
    <r>
      <rPr>
        <sz val="11"/>
        <color rgb="FF000000"/>
        <rFont val="Aptos Narrow"/>
        <scheme val="minor"/>
      </rPr>
      <t>: El avance de la meta del indicador no es consistente con el avance promedio de las actividades del proyecto, el reporte del avance de la meta del indicador no presenta la justificación correspondiente.</t>
    </r>
  </si>
  <si>
    <r>
      <rPr>
        <sz val="11"/>
        <color rgb="FF000000"/>
        <rFont val="Aptos Narrow"/>
        <scheme val="minor"/>
      </rPr>
      <t xml:space="preserve">Se presentan listas de asistencia de las reuniones realizadas, pero no se menciona exactamente cual es el aliado técnico del cual se recibe o se le entrega el informe, del mismo modo no se presentan las conclusiones o recomentaciones por parte de la APC Colombia. </t>
    </r>
    <r>
      <rPr>
        <b/>
        <sz val="11"/>
        <color rgb="FF000000"/>
        <rFont val="Aptos Narrow"/>
        <scheme val="minor"/>
      </rPr>
      <t xml:space="preserve">Nota general para el proyecto: </t>
    </r>
    <r>
      <rPr>
        <sz val="11"/>
        <color rgb="FF000000"/>
        <rFont val="Aptos Narrow"/>
        <scheme val="minor"/>
      </rPr>
      <t>El proyecto en terminos generales ha venido avanzando acorde con el desarrollo de las actividades, sin embargo el desarrollo de las mismas en promedio unicamente es del 31%, no consistente con el avance de la meta del indicar (3%), por debajo de la meta propuesta 10% para el cierre del período en el analisis del avance de la meta del indicador se mencionan las razones por las cuales no se alcanzó la meta, sin embargo no se menciona que acciones se tomarán a futuro para poder cumplir con el avance de la meta del indicador al cierre de la vigencia, al mismo tiempo se podría justificar ladiferencia del avance promedio de las actividades y la meta del indicador por cuanto no todas las actividades contribuyen a alcanzar la meta del indicador</t>
    </r>
  </si>
  <si>
    <r>
      <rPr>
        <sz val="11"/>
        <color rgb="FF000000"/>
        <rFont val="Aptos Narrow"/>
        <scheme val="minor"/>
      </rPr>
      <t xml:space="preserve">Durante el periodo el proceso reporta haber realizado las verificaciones técnicas acorde con las obligaciones especificas establecidas en los instrumento de cooperación , esa validación se realizo para cada uno de los y proyectos actualmente administrados por la entidad.
</t>
    </r>
    <r>
      <rPr>
        <b/>
        <sz val="11"/>
        <color rgb="FF000000"/>
        <rFont val="Aptos Narrow"/>
        <scheme val="minor"/>
      </rPr>
      <t>Nota general para el proyecto:</t>
    </r>
    <r>
      <rPr>
        <sz val="11"/>
        <color rgb="FF000000"/>
        <rFont val="Aptos Narrow"/>
        <scheme val="minor"/>
      </rPr>
      <t xml:space="preserve"> El proyecto culmino la vigencia con el cumplimiento en su totalidad de 3 de las 4 actividades previstas para su desarrollo , la 4 actividad que evidencia el avance de la meta del indicador tansolo en el 61,37%, el cual no es consistente con el avance prmedio del desarrollo de las actividades (85%), ello se entiende por cuanto las tres actividades culminadas no apuntan directamente al cumplimiento de la meta por lo tanto, se recomienda que a futuro el proyecto que se identifique a desarrollar en la vigencia 2026 o sucesivas tenga en cuenta estas observaciones. De otra parte, en la descripción del avance del indicador  así como de la descripción del avance de la actividad que se relaciona con  la meta del indicador, no se señalan las razones que impídieron alcanzar la meta y lo que se hara a futuro para que no se repita esta experiencia en futuras vigencias.
</t>
    </r>
  </si>
  <si>
    <t>A la fecha ( noviembre 19) no se reporta avance en el desarrollo de las actividades, en lo correspondiente al tercer período 2025, respecto al avance de la meta del indicador, se presenta el avance de la meta (36%), el cual esta bastante rezagado con respecto a la meta (80%), sin embargo,el  análisis no presenta justificación del no cumplimiento de la meta y las acciones e incidencia para el cumplimiento de la meta establecida para la vigencia. Respecto al avance de la actividad canalizar donaciones en especie, el reporte se efectuo el 3 de diciembre de 2025, respecto al avance de la actividad realizar seguimiento a los informes de impacto de las donaciones, se presento el avance el 3 de diciembre de 2025</t>
  </si>
  <si>
    <t>Durante el primer trimestre se canalizaron las donaciones en especie en el marco de la cooperación internacional de: Samaritans Purse a la Fundación Manitas de Amor y Esperanza y de Japón al Ministerio de Salud. (Hospitales de Leticia y de Mitú).</t>
  </si>
  <si>
    <t>Con respecto a la canalización de donaciones en especie, durante el período se canalizaron 3, Donación de Direct Relief: Medicamentos.
2.Donación de Samaritan’s Purse: 16 contenedores con cajas de regalos y materiales de lectura.
3.Donación de Children’s Vision: Ropa y juguetería.
Por lo anterior se reporta un avance del 15% durante el período</t>
  </si>
  <si>
    <t>Durante el período se adelantaron las acciones tendientes a canalizar donaciones, producto de ello se canalizaron 13 donaciones. que representan un 30% en el desarrollo de la actividad, con lo cual se termino de ejecutar las acciones previstas para la vigencia.</t>
  </si>
  <si>
    <t>El avance presentado de la actividad, y los soportes presentados no dan cuenta de cual fue el impacto de las donaciones entregadas, así mismo los soportes no presentan cual es el propósito de las reuniones realizadas</t>
  </si>
  <si>
    <r>
      <rPr>
        <sz val="11"/>
        <color rgb="FF000000"/>
        <rFont val="Aptos Narrow"/>
        <scheme val="minor"/>
      </rPr>
      <t xml:space="preserve">Se  presenta justificación de la razón por la cual no se avanzó en el desarrollo de la actividad en el período, se recomienda elaborar el informe por cuanto el nombre de la actividad no señala que los informes de impacto que presenten los beneficiarios de las donaciones, correspondan a las donaciones entregadas a partir de la vigencia 2025, por consiguiente se considera que  si no se presentan la actividad podría quedar incompleta en su ejecución. </t>
    </r>
    <r>
      <rPr>
        <b/>
        <sz val="11"/>
        <color rgb="FF000000"/>
        <rFont val="Aptos Narrow"/>
        <scheme val="minor"/>
      </rPr>
      <t>Nota general para el proyecto:</t>
    </r>
    <r>
      <rPr>
        <sz val="11"/>
        <color rgb="FF000000"/>
        <rFont val="Aptos Narrow"/>
        <scheme val="minor"/>
      </rPr>
      <t xml:space="preserve"> El proyecto en terminos generales ha venido avanzando acorde con el desarrollo de las actividades, sin embargo el desarrollo de las mismas en promedio unicamente es del 39%, no consistente con el avance de la meta del indicar (28%), por debajo de la meta propuesta (50%)para el cierre del período, en el analisis del avance de la meta del indicador se mencionan las razones por las cuales no se alcanzó la meta, sin embargo no se menciona que acciones se tomarán a futuro para poder cumplir con el avance de la meta del indicador al cierre de la vigencia, al mismo tiempo se podría justificar ladiferencia del avance promedio de las actividades y la meta del indicador por cuanto no todas las actividades contribuyen a alcanzar la meta del indicador. Finalmente es importante que se tomen las acciones pertinentes a fin de avanzar en el desarrollo de cada una de las actividades y por ende de la meta del indicador, almenos tanto las actividades como la meta del indicador no deberían estar por debajo del 50% de avance</t>
    </r>
  </si>
  <si>
    <t>En lo relacionado con el avance de la actividad "Realizar el seguimiento de los informes de impacto  de las donaciones en especie canalizadas por APC Colombia", el avance presentado de la actividad, y los soportes presentados no dan cuenta de cual fue el impacto de las donaciones entregadas, así mismo los soportes tanto en el 3º período como en el 4º período son unicamente el requerimiento de uno s informes a las entidades que recibieron las respectivas donaciones. en sintesis los avances reportados no dan cuenta del desarrollo de la actividad, ya que no existe un informe que presente comentarios u observaciones o recomendaciones sobre los informes requeridos a las entidades que recibieron las donaciones, si es que los informes requeridos fueron recibidos, sumado a lo anterior se reitera la recomendación efectuada en el sentido de que el seguimiento no solo se debe hacer sobre las donaciones entregadas en la respectiva vigencia, sino sobre todas las que se han entregado desde vigencias anteriores.
Por lo señalado anteriormente, se considera sobrevaluada el avance de la actividady se recomienda preparar y entregar los informes que desarrollen la actividad.</t>
  </si>
  <si>
    <r>
      <rPr>
        <sz val="11"/>
        <color rgb="FF000000"/>
        <rFont val="Aptos Narrow"/>
        <scheme val="minor"/>
      </rPr>
      <t xml:space="preserve">Para el segundo trimestre de 2025, el proyecto de inversión no ha incorporado nuevas capacidades, por lo que el avance reportado en este periodo es del 0%. Esto se debe a que el proyecto de inversión se encuentra en proceso de traslado de recursos y estos se encuentran en aprobación por parte del Ministerio de Hacienda. Con respecto a la actividad "Fortalecer y mantener las capacidades de servcios tecnológicos para la transformación digital TIC", durante el 2º trimestre se avanzó conforme a lo previsto, por consiguiente el avance consolidado de la actividasd es de 77%. consistente con lo anterior, se refleja un avance presupuestal de $180,4 millones. En cuanto al avance de la actividad de realizar jornadas de socialización, se presento un informe que da cuenta de la socialización de la ejecución del PETI,  de forma muy general a través de la intranet de la entidad, es importante anotar que el mecanismo utilizado no es el que señala el nombre de la actividad, se recomienda que se establezcan espacios de socialización en donde se reuna a los funcionarios y colaboradores de forma concreta se divulguen los avances y en que consisten. </t>
    </r>
    <r>
      <rPr>
        <b/>
        <sz val="11"/>
        <color rgb="FF000000"/>
        <rFont val="Aptos Narrow"/>
        <scheme val="minor"/>
      </rPr>
      <t>Nota General para el proyecto</t>
    </r>
    <r>
      <rPr>
        <sz val="11"/>
        <color rgb="FF000000"/>
        <rFont val="Aptos Narrow"/>
        <scheme val="minor"/>
      </rPr>
      <t xml:space="preserve">. En sintesis el avance promedio de las actividades del entregable es de tan solo un 28%, el cual se considera bajo para el tiempo que va transcurrido del año, se recomienda dar celeridad al inicio y avance en la ejecución de la actividad "Incorporar nuevas capacidades de servicios tecnológicos para la trasformación digital TIC" teniendo encuenta que al estar habilitado el proyecto de inversión, ya estan disponibles los recursos que hacen posible el desarrollo y avance de la actividad, además, por cuanto de las 3 actividades es la que mayor peso tiene frente al desarrollo del entregable o proyecto, que hace parte del Plan de Acción institucional 2025. </t>
    </r>
  </si>
  <si>
    <r>
      <rPr>
        <sz val="11"/>
        <color rgb="FF000000"/>
        <rFont val="Aptos Narrow"/>
        <scheme val="minor"/>
      </rPr>
      <t xml:space="preserve">Para el tercer trimestre de 2025, el proyecto de inversión se realizaron actividades de análisis, diseño de soluciones y documentación (estudios previos y de sector).
Se suscribieron varios contratos relacionados con migración de la web institucional, seguridad digital, infraestructura tecnológica y auditorías ISO 27001. Producto de lo anterior, derivado de los compromisos adquiridos se realizaron 
iniciativas, las mas destacadas son:
Migración de página web e intranet (backend y frontend).
Servicios profesionales de revisión y cierre de proyectos TIC.
Auditoría externa ISO 27001:2022.
Soporte técnico y de seguridad perimetral.
Mesa de servicios TIC.
Lo expresado anteriormente permitio giro de recursos por $30,666,666
Con respecto a la actividad "Fortalecer y mantener las capacidades de servcios tecnológicos para la transformación digital TIC", durante el 3º trimestre se avanzó conforme a lo previsto, por consiguiente el avance consolidado de la actividasd es de 86%. consistente con lo anterior, se refleja un avance presupuestal de $212,3 millones  y un acumulado de  $511,7millones. En cuanto al avance de la actividad de realizar jornadas de socialización, no se presenta informe de avance de la actividad. </t>
    </r>
    <r>
      <rPr>
        <b/>
        <sz val="11"/>
        <color rgb="FF000000"/>
        <rFont val="Aptos Narrow"/>
        <scheme val="minor"/>
      </rPr>
      <t>Nota General para el proyecto</t>
    </r>
    <r>
      <rPr>
        <sz val="11"/>
        <color rgb="FF000000"/>
        <rFont val="Aptos Narrow"/>
        <scheme val="minor"/>
      </rPr>
      <t>. En sintesis el avance promedio de las actividades del entregable es de tan solo un 47%, el cual se considera bajo para el tiempo que va transcurrido del año, al mismo tiempo se evidencia inconsistencia con el avance de la meta del indicador (78%), no se presenta la justificación de la inconsistencia, por lo tanto se recomienda tomar las medidas que permitan avanzar en eldesarrollo  de las actividades asociadas al proyecto, y por ende la consistencia entre el avance de las metas del indicador y las actividades que respaldan dicho avance, a fin de garantizar el cumplimiento del objeto del proyecto.</t>
    </r>
  </si>
  <si>
    <t>Durante el período se culminaron de realizar algunas de las actividades previstas para el período, no obstante  deribado de los contratos suscritos para el desarrolo de la actividad, algunos no se alcanzaron a culminar a 31 de diciembre de 2025, lo que evidencia el no cumplimiento al 100% de la actividad,  no obstante que el proceso reporta haber cumplido con el desarrollo de la actividdad</t>
  </si>
  <si>
    <t>Se efectuo avance de la actividad en 55, se presentan los soportes correspondientes, no obstante el porcentaje de avance de la actividad no se reporta avance en la ejecución de los recursos asignados para el desarrollo de la misma.</t>
  </si>
  <si>
    <t>Durante el período se culminaron de realizar las actividades previstas para el período  y por ende para la vigencia ( 9 iniciativas programadas). de lo anterior se desprende un avance porcentual del 14% para alcanzar el 100% previsto para la vigencia.</t>
  </si>
  <si>
    <t>Mayo 8 de 2025. se devuelve el avance de la actividad: Por favor cambiar las evidencias acorde con las señaladas en el Plan de Acción 2025, donde se evidencie el informe de la socialización a todos los funcionarios de la entidad.
Mayo 19 de 2025 Sin el tramite requerido me permito devolver el avance, dado que el informe que se presenta como evidencia no da cuenta del desarrollo de la actividad durante el período, es necesario que se presenten las evidencias que den cuenta de haber socializado a todos los funcionarios entre otras las actividades desarrollo del PETI y lo relacionado con la atención al usuario.
Se reporta avance en la ejecución de la actividad, la evidencia aportada no da evidencia plena de haberse socializado el avance en la ejecución del PETI a la totalidad de servidores de la entidad</t>
  </si>
  <si>
    <r>
      <rPr>
        <sz val="11"/>
        <color rgb="FF000000"/>
        <rFont val="Aptos Narrow"/>
        <scheme val="minor"/>
      </rPr>
      <t xml:space="preserve">En cuanto al avance de la actividad de realizar jornadas de socialización, se realizaron jornadas de socialización con los clientes internos de la Agencia Presidencial de Cooperación Internacional de Colombia (APC-Colombia) para presentar el avance de los proyectos del PETI 2025 y los resultados del aplicativo iTop, herramienta usada para registrar y analizar las solicitudes de soporte tecnológico
</t>
    </r>
    <r>
      <rPr>
        <b/>
        <sz val="11"/>
        <color rgb="FF000000"/>
        <rFont val="Aptos Narrow"/>
        <scheme val="minor"/>
      </rPr>
      <t xml:space="preserve">Nota General para el proyecto. </t>
    </r>
    <r>
      <rPr>
        <sz val="11"/>
        <color rgb="FF000000"/>
        <rFont val="Aptos Narrow"/>
        <scheme val="minor"/>
      </rPr>
      <t>En sintesis el avance promedio de las actividades del entregable es de tan solo un 84% debiendo ser del 100%, el cual permite concluir que no se pudo alcanzar la meta general del indicador y por consiguiente el objetivo del proyecto.</t>
    </r>
  </si>
  <si>
    <t>Durante el período se formuló el plan de trabajo, con base en estos y las evidencias aportadas se constata el desarrollo y seguimiento a la ejecución del plan</t>
  </si>
  <si>
    <t>Durante el período se efectuo el seguimiento acorde con las actividades programadas en plan, lo cual refleja un avance durante el período del 31%</t>
  </si>
  <si>
    <r>
      <rPr>
        <sz val="11"/>
        <color rgb="FF000000"/>
        <rFont val="Aptos Narrow"/>
        <scheme val="minor"/>
      </rPr>
      <t xml:space="preserve">Durante el período Julio - Septiembre se realizó el avance previsto para el desarrollo de cada una de las actividades asociadas al entregable o proyecto </t>
    </r>
    <r>
      <rPr>
        <b/>
        <sz val="11"/>
        <color rgb="FF000000"/>
        <rFont val="Aptos Narrow"/>
        <scheme val="minor"/>
      </rPr>
      <t xml:space="preserve">Nota General. </t>
    </r>
    <r>
      <rPr>
        <sz val="11"/>
        <color rgb="FF000000"/>
        <rFont val="Aptos Narrow"/>
        <scheme val="minor"/>
      </rPr>
      <t>En términos generales el avance del proyecto se encuentra dentro de lo planeado, ello se evidencia en el avance promedio de las actividades (83%), el cual es consistente con el avance de la meta del indicador (81%) superior a la meta prevista 75%, sin embargo, en el reporte de avance de la meta no se menciona a que se debi+o el ligero avance porcentual de 6% por encima de la meta y su incidencia en el desarrollo de las actividades del proyecto en el último trimestre del año, al mismo tiempo, el reporte del avance de la meta del indicador no reporta los soportes correspondientes.</t>
    </r>
  </si>
  <si>
    <t>En terminos generales se culminaron de desarrollar las tareas previstas para cada una de las actividades, en pro de culminar la ejecución del proyecto , no obstante el avance de la meta del indicador no alcanzó el 100%, el proceso no presenta justificación de la desviación del 1,24%  para alcanzar la meta del indicador.</t>
  </si>
  <si>
    <t>Durante el período se actualizó la política de gestión documental y algunos formatos y procedimientos relacionados con la gestión documental, el avance porcentual fue del 17% y recursos por $8,2 millones</t>
  </si>
  <si>
    <t>Durante el período se continuo avanzando en el desarrollo de la actividad acorde con lo programado para el período (se continuaron realizando las campañas de ahorro de energia y agua, papel, entre otras)</t>
  </si>
  <si>
    <r>
      <rPr>
        <sz val="11"/>
        <color rgb="FF000000"/>
        <rFont val="Aptos Narrow"/>
        <scheme val="minor"/>
      </rPr>
      <t xml:space="preserve">Se presenta avance de la actividad , acorde con lo planeado para el período. </t>
    </r>
    <r>
      <rPr>
        <b/>
        <sz val="11"/>
        <color rgb="FF000000"/>
        <rFont val="Aptos Narrow"/>
        <scheme val="minor"/>
      </rPr>
      <t>Nota General para el proyecto.</t>
    </r>
    <r>
      <rPr>
        <sz val="11"/>
        <color rgb="FF000000"/>
        <rFont val="Aptos Narrow"/>
        <scheme val="minor"/>
      </rPr>
      <t xml:space="preserve"> En cuanto al avance de la meta del indicador, esta se cumplio acorde con lo previsto, sin embargo, no se presenta la justificación de la variación del avance con respecto al promedio del avance las actividades, tampoco se conoce el criterio con el cual se establecieron las metas parciales, que pudieran justificar dicha variación</t>
    </r>
  </si>
  <si>
    <r>
      <rPr>
        <sz val="11"/>
        <color rgb="FF000000"/>
        <rFont val="Aptos Narrow"/>
        <scheme val="minor"/>
      </rPr>
      <t xml:space="preserve">Dentro del seguimiento realizado durante el período se aplicaron las alertas que permitieron adelantar los procesos de contratación dentro de los tiempos establecidos. </t>
    </r>
    <r>
      <rPr>
        <b/>
        <sz val="11"/>
        <color rgb="FF000000"/>
        <rFont val="Aptos Narrow"/>
        <scheme val="minor"/>
      </rPr>
      <t xml:space="preserve"> Nota General para el proyecto. </t>
    </r>
    <r>
      <rPr>
        <sz val="11"/>
        <color rgb="FF000000"/>
        <rFont val="Aptos Narrow"/>
        <scheme val="minor"/>
      </rPr>
      <t xml:space="preserve">En sintesis el avance promedio de las actividades del entregable es de un 45%, concordante con el avance de la meta del indicador (42%), ligeramente superior a la meta acumulada al cierre del periodo. </t>
    </r>
  </si>
  <si>
    <t>Se formularon y publicaron los planes acorde con lo planeado</t>
  </si>
  <si>
    <t>En terminos generales el desarrollo del entregable se ha comportado de acuerdo a las previsiones, se han venido ejecutando los diferentes planes, los cuales fueron elaborados y publicados oportunamente, por consiguiente el avance promedio de las actividades del entregable es del 59%,  sin embargo, algunas de las actividades programadas, relacionadas con el PEI y del plan SGSST no se jecutaron, se reprogramarán y/o darán lugar a ajustes del Plan de Trabajo.</t>
  </si>
  <si>
    <t>Para el tercer período el proceso no reporta avance de la actividad "Ejecutar y realizar seguimiento a los planes  de Talento Humano", por cuanto de las otras dos (2) actividades restante la de formular y publicar los planes, ésta se realizó en el primer período y la restante se ejecuta en la 2º quincena del mes de diciembre de 2025. En el mes de diciembre se reporto el avance del período frente a la ejecución de los Planes de Talento humano, el avance en promedio fue del 20,43, frente a un 21% como meta a alcanzar , las actividades no alcanzadas que reflejan la diferencia del 2,42 se llevarán a cabo en el 4º trimestre, si dejar de avanzar en la meta programada para dicho período.</t>
  </si>
  <si>
    <t>El desarrollo de la actividad se efectuó en el primer trimestre 2025</t>
  </si>
  <si>
    <t>El avance de la actividad durante el trimestre  se realizó en general de acuerdo a lo previstpo, de ahí que dicho avance fue del 97,4, el reporte del ava nce de la actividad, no señala ejecución de los recursos asignados para su desarrollo</t>
  </si>
  <si>
    <t>Se ejecutaron algunas de las actividades de los planes previstas para el período, consecuencia de ello es avance de 23,08% para el período y acumulado del 98%.  se dejaron de ejecutar acciones dentro del PEI y del Plan Anual de Trabajo del SGSST, que se programaran en los Planes de la siguiente vigencia.</t>
  </si>
  <si>
    <r>
      <rPr>
        <sz val="11"/>
        <color rgb="FF000000"/>
        <rFont val="Aptos Narrow"/>
        <scheme val="minor"/>
      </rPr>
      <t xml:space="preserve">Durante el período se elaboro el informe de evaluación de los planes de talento humano, conforme a lo programado. </t>
    </r>
    <r>
      <rPr>
        <b/>
        <sz val="11"/>
        <color rgb="FF000000"/>
        <rFont val="Aptos Narrow"/>
        <scheme val="minor"/>
      </rPr>
      <t xml:space="preserve"> Nota General para el proyecto. </t>
    </r>
    <r>
      <rPr>
        <sz val="11"/>
        <color rgb="FF000000"/>
        <rFont val="Aptos Narrow"/>
        <scheme val="minor"/>
      </rPr>
      <t>En sisntesis el proyecto practicamente se ejecuto en su totalidad, salvo por lo ya observado y señalado anteriormente respecto de la actividad de ejecutar y hacer seguimiento al desarrollo de los planes del PETH, de ello se desprende la coherencia entre el avance promedio de las actividades del proyecto (99%) y el avance consolidado de la meta del indicador (98,72%)</t>
    </r>
  </si>
  <si>
    <r>
      <rPr>
        <sz val="11"/>
        <color rgb="FF000000"/>
        <rFont val="Aptos Narrow"/>
        <scheme val="minor"/>
      </rPr>
      <t xml:space="preserve">Frente a la actividad de seguimiento a la matriz contractual, durante el período se realizaron 3 mesas de trabajo, en algunas de ellas se preenta como evidencia unicamente la lista de asistencia, no se mencionan los temas tratados, recomendaciones o comromisos, aúnque en general se avanzó en el desarrollo de la actividad. Con respecto a la actividad de realizar capacitaciones a supervisores, se realizó una primera actividad como estaba previsto, en el mes de mayo. En cuanto a la actividad de divulgar los documentos de lineamientos , la misma  se desarrollo mediante la relización y divulgación de los documentos previstos para el período, por consiguiente el avance neto del período fue de 25%.   </t>
    </r>
    <r>
      <rPr>
        <b/>
        <sz val="11"/>
        <color rgb="FF000000"/>
        <rFont val="Aptos Narrow"/>
        <scheme val="minor"/>
      </rPr>
      <t>Nota General para el proyecto. E</t>
    </r>
    <r>
      <rPr>
        <sz val="11"/>
        <color rgb="FF000000"/>
        <rFont val="Aptos Narrow"/>
        <scheme val="minor"/>
      </rPr>
      <t>n terminos generales el avance del proyecto se ha dado dentro de los términos previstos, de ahí la coherencia entrte el avance promedio de las actividades que lo componen y el avance de la meta del indicador (50%)</t>
    </r>
  </si>
  <si>
    <r>
      <rPr>
        <sz val="11"/>
        <color rgb="FF000000"/>
        <rFont val="Aptos Narrow"/>
        <scheme val="minor"/>
      </rPr>
      <t xml:space="preserve">Durante el tercer trimestre se avanzo en la ejecución de cada una de las actividades de acuerdo con la programación elaborada para cada una de ellas, por consiguiente el avance promedio de las actividades es del 75%, no obstante lo anterior, en los reportes respectivos no se reporta el avance del presupuesto asignado al proyecto para el desarrollo de la actividad "Realizar seguimiento, a partir del mes de febrero, a la matriz de gestion contractual, a través de mesas de trabajo programadas". </t>
    </r>
    <r>
      <rPr>
        <b/>
        <sz val="11"/>
        <color rgb="FF000000"/>
        <rFont val="Aptos Narrow"/>
        <scheme val="minor"/>
      </rPr>
      <t>Nota General para el proyecto.</t>
    </r>
    <r>
      <rPr>
        <sz val="11"/>
        <color rgb="FF000000"/>
        <rFont val="Aptos Narrow"/>
        <scheme val="minor"/>
      </rPr>
      <t xml:space="preserve"> En terminos generales el avance del proyecto se ha dado dentro de los términos previstos, no obstante no existe coherencia entre el avance de la meta del indicador, (aúnque este avance cumple la meta propuesta),  y el avance promedio de las actividades, la inquietud que se presenta es establecer el criterio con el cual se fijaron las metas de avance del indicador para cada período.</t>
    </r>
  </si>
  <si>
    <r>
      <rPr>
        <sz val="11"/>
        <color rgb="FF000000"/>
        <rFont val="Aptos Narrow"/>
        <scheme val="minor"/>
      </rPr>
      <t xml:space="preserve">Durante el 4º trimestre se concluyó el avance de la actividad "Realizar seguimiento a partir del mes de febrero, a la matriz de gestion contractual, a través de mesas de trabajo programadas", el proceso reporta ejecución de los recursos asignados para el desarrollo de la actividad en el 100%. Frente al desarrollo de la actividad "Realizar capacitación sobre el contenido del documento de lineamientos sobre la debida diligencia en la supervisión de contratos, conforme al plan de trabajo de la implementación de la política de prevención del daño antijurídico 2024-2025", la capacitación se llevó a cabo en los terminos previstos en el mes de diciembre, con asistencia del público objetivo hacia el cual estuvo dirigida. En cuanto al desarrollo de la actividad "Divulgar el documento de lineamientos sobre la debida diligencia en la supervisión de contratos..." el documento se publicó en el mes de noviembre a través de la intranet, con lo cual se culmino la ejecución de la actividad.
</t>
    </r>
    <r>
      <rPr>
        <b/>
        <sz val="11"/>
        <color rgb="FF000000"/>
        <rFont val="Aptos Narrow"/>
        <scheme val="minor"/>
      </rPr>
      <t xml:space="preserve">NOTA GENERAL DE LA EJECUCIÓN DEL PROYECTO  </t>
    </r>
    <r>
      <rPr>
        <sz val="11"/>
        <color rgb="FF000000"/>
        <rFont val="Aptos Narrow"/>
        <scheme val="minor"/>
      </rPr>
      <t>:En terminos generales cada una de laas actividades del proyecto se desarrollaron como fue previsto por lo tanto fue posible alcanzar la meta del indicador prevista para la vigencia.</t>
    </r>
  </si>
  <si>
    <t>Durante el primer trimestre no se avanzó en el desarrollo de la misma considerando que el desarrollo consiste en realizar una capacitación , la cual se realizará en el mes de mayo de 2025</t>
  </si>
  <si>
    <r>
      <rPr>
        <sz val="11"/>
        <color rgb="FF000000"/>
        <rFont val="Aptos Narrow"/>
        <scheme val="minor"/>
      </rPr>
      <t xml:space="preserve">Se avanzo en le desarrollo de la actividad durante el período, conforme a lo programado, el desarrollo de la actividad no demanda recursos financieros. </t>
    </r>
    <r>
      <rPr>
        <b/>
        <sz val="11"/>
        <color rgb="FF000000"/>
        <rFont val="Aptos Narrow"/>
        <scheme val="minor"/>
      </rPr>
      <t>Nota General para el proyecto.</t>
    </r>
    <r>
      <rPr>
        <sz val="11"/>
        <color rgb="FF000000"/>
        <rFont val="Aptos Narrow"/>
        <scheme val="minor"/>
      </rPr>
      <t xml:space="preserve"> El proyecto ha venido avanzando acorde a  lo programado, por consiguiente la meta parcial del avance del indicador se cumplio, lo cual es coherente con el avance promedio de las actividades del proyecto</t>
    </r>
  </si>
  <si>
    <t>Durante el 1º trimestre se tramitaron la totalidad de las obligaciones tramitadas</t>
  </si>
  <si>
    <r>
      <rPr>
        <sz val="11"/>
        <color rgb="FF000000"/>
        <rFont val="Aptos Narrow"/>
        <scheme val="minor"/>
      </rPr>
      <t xml:space="preserve">Durante el trimestre se atendio la totlidad de las obligaciones tramitadas, acorde con el calendario de fechas establecido para radicar las cuentas.Con respecto a la depuración de las cuentas contables, durante el periodo se realizó el análisis y  depuración de cuentas acorde con los procedimientos establecidos por la entidad y la contaduría pública, se han elaborado, aprobado y publicado los estados financieros a mayo 30, los del mes de junio, el plazo para cierre y depuración de saldos es a 25 de julio de 2025. </t>
    </r>
    <r>
      <rPr>
        <b/>
        <sz val="11"/>
        <color rgb="FF000000"/>
        <rFont val="Aptos Narrow"/>
        <scheme val="minor"/>
      </rPr>
      <t>Nota General para el proyecto</t>
    </r>
    <r>
      <rPr>
        <sz val="11"/>
        <color rgb="FF000000"/>
        <rFont val="Aptos Narrow"/>
        <scheme val="minor"/>
      </rPr>
      <t>. En terminos generales el avance del proyecto se ha dado dentro de los términos previstos,  y la normatividad contable, de ahí la coherencia entre el avance promedio de las actividades que lo componen y el avance de la meta del indicador (50%)</t>
    </r>
  </si>
  <si>
    <r>
      <rPr>
        <sz val="11"/>
        <color rgb="FF000000"/>
        <rFont val="Aptos Narrow"/>
        <scheme val="minor"/>
      </rPr>
      <t xml:space="preserve">Respecto al avance de la actividad: "Registrar oportunamente las obligaciones tramitadas al grupo financiero", no se reportó el avance efectuado durante el período ; con respecto a la depuración de las cuentas contables, durante el periodo se realizó el análisis y  depuración de cuentas acorde con los procedimientos establecidos por la entidad y la contaduría pública,Los Estados Financieros de julio de 2025 se encuentran firmados y publicados en la página WEB de la entidad, los Estados Financieros del mes de agosto se encuentran elaborados y firmados por contador, pero se encuentra pendiente de la firma del representante legal. El análisis de cuentas del balance, los ajustes contables y los Estados Financieros del mes de septiembre de 2025 se encuentran en elaboración y se cuenta con fecha de cierre de sistema para ingresar información contable al SIIF Nación hasta el 25 de octubre de 2025 acorde a las fechas establecidas en el procedimiento CEN18-FOR02 versión 03 establecido por la Contaduría General de la Nación. </t>
    </r>
    <r>
      <rPr>
        <b/>
        <sz val="11"/>
        <color rgb="FF000000"/>
        <rFont val="Aptos Narrow"/>
        <scheme val="minor"/>
      </rPr>
      <t>Nota General para el proyecto</t>
    </r>
    <r>
      <rPr>
        <sz val="11"/>
        <color rgb="FF000000"/>
        <rFont val="Aptos Narrow"/>
        <scheme val="minor"/>
      </rPr>
      <t>. En terminos generales el avance del proyecto podría evidenciar mayor avance  si se hubiera reportado oportunamente el avance de la actividad "Registrar oportunamente las obligaciones tramitadas al grupo financiero", considerando la incidencia del desarrollo de la misma en la cadena presupuestal para la ejecución del presupuesto de la entidad.</t>
    </r>
  </si>
  <si>
    <t>No reportaron</t>
  </si>
  <si>
    <t xml:space="preserve">Durante el primer trimestre del año 2025 se llevo acabo el análisis y depuración de las cuentas contables del balance de APC Colombia, los registros y ajustes en cuentas contables </t>
  </si>
  <si>
    <t>Avance meta indicadores a Diciembre 31 de 2025 por Direcciones  - RESPECTO A LA META</t>
  </si>
  <si>
    <t>Dirección Responsable</t>
  </si>
  <si>
    <t>Número de
Indicadores</t>
  </si>
  <si>
    <t xml:space="preserve">% promedio 
Meta </t>
  </si>
  <si>
    <t>% promedio de avance 
acumulado de la Meta</t>
  </si>
  <si>
    <t>Dirección de Cooperación Interinstitucional</t>
  </si>
  <si>
    <t>Dirección de Demanda de Cooperación Internacional</t>
  </si>
  <si>
    <t xml:space="preserve">TOTAL </t>
  </si>
  <si>
    <t>Avance meta indicadores a Diciembre 31 de 2025  
por Procesos - RESPECTO A LA META</t>
  </si>
  <si>
    <t>Administración de Recursos de Cooperación Internal</t>
  </si>
  <si>
    <t>Gestión de Servicios Administrativos</t>
  </si>
  <si>
    <t xml:space="preserve">Gestión de Tecnologías de la Información </t>
  </si>
  <si>
    <t>Evaluación Control y Mejora</t>
  </si>
  <si>
    <t>Gestión de Comunicaciones</t>
  </si>
  <si>
    <t>Preparación y Formulación</t>
  </si>
  <si>
    <t>Implementación y Seguimiento</t>
  </si>
  <si>
    <t>Identificación y Priorización</t>
  </si>
  <si>
    <t>Seguimiento Objetivos Estratégicos a Diciembre 31  - RESPECTO A LA META</t>
  </si>
  <si>
    <t>Objetivo Estratégico</t>
  </si>
  <si>
    <t xml:space="preserve">% de avance 
acumulado </t>
  </si>
  <si>
    <t>Producir información de calidad, oportuna y pertinente, para la toma de decisiones en materia de cooperación internacional al desarrollo</t>
  </si>
  <si>
    <t>Observatorio</t>
  </si>
  <si>
    <t>Gestión del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</si>
</sst>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quot;$&quot;\ * #,##0.00_-;_-&quot;$&quot;\ * &quot;-&quot;??_-;_-@_-"/>
    <numFmt numFmtId="165" formatCode="0.0%"/>
  </numFmts>
  <fonts count="31">
    <font>
      <sz val="11"/>
      <color theme="1"/>
      <name val="Aptos Narrow"/>
      <family val="2"/>
      <scheme val="minor"/>
    </font>
    <font>
      <sz val="11"/>
      <color theme="1"/>
      <name val="Aptos Narrow"/>
      <scheme val="minor"/>
    </font>
    <font>
      <sz val="11"/>
      <color theme="1"/>
      <name val="Aptos Narrow"/>
      <family val="2"/>
      <scheme val="minor"/>
    </font>
    <font>
      <b/>
      <sz val="11"/>
      <color theme="1"/>
      <name val="Aptos Narrow"/>
      <family val="2"/>
      <scheme val="minor"/>
    </font>
    <font>
      <b/>
      <sz val="12"/>
      <name val="Arial"/>
      <family val="2"/>
    </font>
    <font>
      <b/>
      <sz val="10"/>
      <color theme="0"/>
      <name val="Arial"/>
      <family val="2"/>
    </font>
    <font>
      <sz val="10"/>
      <name val="Arial"/>
      <family val="2"/>
    </font>
    <font>
      <sz val="10"/>
      <color theme="0"/>
      <name val="Arial"/>
      <family val="2"/>
    </font>
    <font>
      <b/>
      <sz val="10"/>
      <name val="Arial"/>
      <family val="2"/>
    </font>
    <font>
      <sz val="10"/>
      <color theme="1"/>
      <name val="Aptos Narrow"/>
      <family val="2"/>
      <scheme val="minor"/>
    </font>
    <font>
      <sz val="10"/>
      <color rgb="FFFF0000"/>
      <name val="Aptos Narrow"/>
      <family val="2"/>
      <scheme val="minor"/>
    </font>
    <font>
      <b/>
      <sz val="9"/>
      <color indexed="81"/>
      <name val="Tahoma"/>
      <charset val="1"/>
    </font>
    <font>
      <sz val="9"/>
      <color indexed="81"/>
      <name val="Tahoma"/>
      <charset val="1"/>
    </font>
    <font>
      <sz val="8"/>
      <name val="Aptos Narrow"/>
      <family val="2"/>
      <scheme val="minor"/>
    </font>
    <font>
      <sz val="11"/>
      <color rgb="FFFF0000"/>
      <name val="Aptos Narrow"/>
      <family val="2"/>
      <scheme val="minor"/>
    </font>
    <font>
      <sz val="10"/>
      <color rgb="FF000000"/>
      <name val="Aptos Narrow"/>
      <charset val="1"/>
    </font>
    <font>
      <b/>
      <sz val="10"/>
      <color theme="0"/>
      <name val="Arial"/>
    </font>
    <font>
      <b/>
      <sz val="10"/>
      <name val="Arial"/>
    </font>
    <font>
      <sz val="10"/>
      <color theme="1"/>
      <name val="Arial"/>
    </font>
    <font>
      <sz val="10"/>
      <color rgb="FF000000"/>
      <name val="Arial"/>
    </font>
    <font>
      <b/>
      <sz val="10"/>
      <color rgb="FF000000"/>
      <name val="Arial"/>
    </font>
    <font>
      <sz val="10"/>
      <color rgb="FF000000"/>
      <name val="Arial"/>
      <family val="2"/>
    </font>
    <font>
      <b/>
      <sz val="10"/>
      <color rgb="FF000000"/>
      <name val="Arial"/>
      <family val="2"/>
    </font>
    <font>
      <sz val="11"/>
      <color rgb="FFFF0000"/>
      <name val="Aptos Narrow"/>
      <scheme val="minor"/>
    </font>
    <font>
      <sz val="11"/>
      <color rgb="FF000000"/>
      <name val="Aptos Narrow"/>
      <scheme val="minor"/>
    </font>
    <font>
      <b/>
      <sz val="11"/>
      <color rgb="FF000000"/>
      <name val="Aptos Narrow"/>
      <scheme val="minor"/>
    </font>
    <font>
      <sz val="11"/>
      <color rgb="FF000000"/>
      <name val="Aptos Narrow"/>
      <charset val="1"/>
    </font>
    <font>
      <sz val="11"/>
      <color rgb="FF333333"/>
      <name val="Helvetica Neue"/>
      <charset val="1"/>
    </font>
    <font>
      <b/>
      <sz val="11"/>
      <color theme="1"/>
      <name val="Calibri"/>
      <family val="2"/>
      <scheme val="minor"/>
    </font>
    <font>
      <b/>
      <sz val="11"/>
      <color rgb="FF000000"/>
      <name val="Aptos Narrow"/>
      <family val="2"/>
      <scheme val="minor"/>
    </font>
    <font>
      <sz val="11"/>
      <color rgb="FF000000"/>
      <name val="Aptos Narrow"/>
      <family val="2"/>
      <scheme val="minor"/>
    </font>
  </fonts>
  <fills count="29">
    <fill>
      <patternFill patternType="none"/>
    </fill>
    <fill>
      <patternFill patternType="gray125"/>
    </fill>
    <fill>
      <patternFill patternType="solid">
        <fgColor theme="7" tint="0.39997558519241921"/>
        <bgColor rgb="FF2F5496"/>
      </patternFill>
    </fill>
    <fill>
      <patternFill patternType="solid">
        <fgColor theme="0" tint="-0.249977111117893"/>
        <bgColor rgb="FF2F5496"/>
      </patternFill>
    </fill>
    <fill>
      <patternFill patternType="solid">
        <fgColor theme="8"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9" tint="-0.49998474074526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79998168889431442"/>
        <bgColor theme="9" tint="0.79998168889431442"/>
      </patternFill>
    </fill>
    <fill>
      <patternFill patternType="solid">
        <fgColor rgb="FFFCED97"/>
        <bgColor indexed="64"/>
      </patternFill>
    </fill>
    <fill>
      <patternFill patternType="solid">
        <fgColor theme="8"/>
        <bgColor indexed="64"/>
      </patternFill>
    </fill>
    <fill>
      <patternFill patternType="solid">
        <fgColor rgb="FFFCA7BB"/>
        <bgColor indexed="64"/>
      </patternFill>
    </fill>
    <fill>
      <patternFill patternType="solid">
        <fgColor rgb="FFFCD9C5"/>
        <bgColor indexed="64"/>
      </patternFill>
    </fill>
    <fill>
      <patternFill patternType="solid">
        <fgColor theme="3" tint="0.499984740745262"/>
        <bgColor indexed="64"/>
      </patternFill>
    </fill>
    <fill>
      <patternFill patternType="solid">
        <fgColor rgb="FFFFC000"/>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bgColor indexed="64"/>
      </patternFill>
    </fill>
  </fills>
  <borders count="5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auto="1"/>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top style="thin">
        <color auto="1"/>
      </top>
      <bottom/>
      <diagonal/>
    </border>
    <border>
      <left style="thin">
        <color auto="1"/>
      </left>
      <right/>
      <top style="thin">
        <color auto="1"/>
      </top>
      <bottom/>
      <diagonal/>
    </border>
    <border>
      <left style="thin">
        <color rgb="FF000000"/>
      </left>
      <right/>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auto="1"/>
      </left>
      <right style="thin">
        <color auto="1"/>
      </right>
      <top/>
      <bottom style="thin">
        <color rgb="FF000000"/>
      </bottom>
      <diagonal/>
    </border>
    <border>
      <left style="thin">
        <color rgb="FF000000"/>
      </left>
      <right style="thin">
        <color rgb="FF000000"/>
      </right>
      <top/>
      <bottom style="thin">
        <color auto="1"/>
      </bottom>
      <diagonal/>
    </border>
    <border>
      <left style="thin">
        <color auto="1"/>
      </left>
      <right style="thin">
        <color auto="1"/>
      </right>
      <top style="thin">
        <color rgb="FF000000"/>
      </top>
      <bottom/>
      <diagonal/>
    </border>
    <border>
      <left style="thin">
        <color rgb="FF000000"/>
      </left>
      <right style="thin">
        <color rgb="FF000000"/>
      </right>
      <top style="thin">
        <color auto="1"/>
      </top>
      <bottom/>
      <diagonal/>
    </border>
    <border>
      <left style="thin">
        <color rgb="FF000000"/>
      </left>
      <right/>
      <top style="thin">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auto="1"/>
      </left>
      <right style="thin">
        <color auto="1"/>
      </right>
      <top style="thin">
        <color auto="1"/>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style="medium">
        <color rgb="FF000000"/>
      </left>
      <right/>
      <top/>
      <bottom style="thin">
        <color rgb="FF000000"/>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496">
    <xf numFmtId="0" fontId="0" fillId="0" borderId="0" xfId="0"/>
    <xf numFmtId="0" fontId="5" fillId="4" borderId="4" xfId="0" applyFont="1" applyFill="1" applyBorder="1" applyAlignment="1">
      <alignment horizontal="center" vertical="top" wrapText="1"/>
    </xf>
    <xf numFmtId="0" fontId="5" fillId="5" borderId="4" xfId="0" applyFont="1" applyFill="1" applyBorder="1" applyAlignment="1">
      <alignment horizontal="center" vertical="top" wrapText="1"/>
    </xf>
    <xf numFmtId="0" fontId="6" fillId="6" borderId="4" xfId="0" applyFont="1" applyFill="1" applyBorder="1" applyAlignment="1">
      <alignment horizontal="center" vertical="center" textRotation="90" wrapText="1"/>
    </xf>
    <xf numFmtId="0" fontId="6" fillId="7" borderId="4" xfId="0" applyFont="1" applyFill="1" applyBorder="1" applyAlignment="1">
      <alignment horizontal="center" vertical="center" textRotation="90" wrapText="1"/>
    </xf>
    <xf numFmtId="0" fontId="7" fillId="8" borderId="5" xfId="0" applyFont="1" applyFill="1" applyBorder="1" applyAlignment="1">
      <alignment horizontal="center" vertical="center" wrapText="1"/>
    </xf>
    <xf numFmtId="0" fontId="6" fillId="9" borderId="6" xfId="0" applyFont="1" applyFill="1" applyBorder="1" applyAlignment="1">
      <alignment vertical="center" wrapText="1"/>
    </xf>
    <xf numFmtId="0" fontId="8" fillId="9" borderId="6" xfId="0" applyFont="1" applyFill="1" applyBorder="1" applyAlignment="1">
      <alignment vertical="center" wrapText="1"/>
    </xf>
    <xf numFmtId="9" fontId="8" fillId="9" borderId="6" xfId="2" applyFont="1" applyFill="1" applyBorder="1" applyAlignment="1">
      <alignment vertical="center" wrapText="1"/>
    </xf>
    <xf numFmtId="0" fontId="9" fillId="9" borderId="6" xfId="0" applyFont="1" applyFill="1" applyBorder="1" applyAlignment="1">
      <alignment vertical="center" wrapText="1"/>
    </xf>
    <xf numFmtId="0" fontId="9" fillId="9" borderId="4" xfId="0" applyFont="1" applyFill="1" applyBorder="1" applyAlignment="1">
      <alignment vertical="center" wrapText="1"/>
    </xf>
    <xf numFmtId="0" fontId="9" fillId="9" borderId="4" xfId="0" applyFont="1" applyFill="1" applyBorder="1" applyAlignment="1">
      <alignment horizontal="center" vertical="center" wrapText="1"/>
    </xf>
    <xf numFmtId="9" fontId="9" fillId="9" borderId="4" xfId="2" applyFont="1" applyFill="1" applyBorder="1" applyAlignment="1">
      <alignment horizontal="center" vertical="center" wrapText="1"/>
    </xf>
    <xf numFmtId="3" fontId="9" fillId="9" borderId="4" xfId="0" applyNumberFormat="1" applyFont="1" applyFill="1" applyBorder="1" applyAlignment="1">
      <alignment horizontal="center" vertical="center" wrapText="1"/>
    </xf>
    <xf numFmtId="0" fontId="9" fillId="9" borderId="6" xfId="0" applyFont="1" applyFill="1" applyBorder="1" applyAlignment="1">
      <alignment horizontal="center" vertical="center" wrapText="1"/>
    </xf>
    <xf numFmtId="3" fontId="9" fillId="9" borderId="6" xfId="0" applyNumberFormat="1" applyFont="1" applyFill="1" applyBorder="1" applyAlignment="1">
      <alignment horizontal="center" vertical="center" wrapText="1"/>
    </xf>
    <xf numFmtId="9" fontId="9" fillId="9" borderId="6" xfId="2" applyFont="1" applyFill="1" applyBorder="1" applyAlignment="1">
      <alignment horizontal="center" vertical="center" wrapText="1"/>
    </xf>
    <xf numFmtId="14" fontId="9" fillId="9" borderId="6" xfId="0" applyNumberFormat="1" applyFont="1" applyFill="1" applyBorder="1" applyAlignment="1">
      <alignment horizontal="center" vertical="center" wrapText="1"/>
    </xf>
    <xf numFmtId="0" fontId="0" fillId="0" borderId="0" xfId="0" applyAlignment="1">
      <alignment wrapText="1"/>
    </xf>
    <xf numFmtId="0" fontId="9" fillId="9" borderId="5" xfId="0" applyFont="1" applyFill="1" applyBorder="1" applyAlignment="1">
      <alignment horizontal="center" vertical="center" wrapText="1"/>
    </xf>
    <xf numFmtId="9" fontId="9" fillId="9" borderId="5" xfId="2" applyFont="1" applyFill="1" applyBorder="1" applyAlignment="1">
      <alignment horizontal="center" vertical="center" wrapText="1"/>
    </xf>
    <xf numFmtId="3" fontId="9" fillId="9" borderId="5" xfId="0" applyNumberFormat="1" applyFont="1" applyFill="1" applyBorder="1" applyAlignment="1">
      <alignment horizontal="center" vertical="center" wrapText="1"/>
    </xf>
    <xf numFmtId="0" fontId="9" fillId="9" borderId="7" xfId="0" applyFont="1" applyFill="1" applyBorder="1" applyAlignment="1">
      <alignment horizontal="center" vertical="center" wrapText="1"/>
    </xf>
    <xf numFmtId="9" fontId="9" fillId="9" borderId="7" xfId="2" applyFont="1" applyFill="1" applyBorder="1" applyAlignment="1">
      <alignment horizontal="center" vertical="center" wrapText="1"/>
    </xf>
    <xf numFmtId="3" fontId="9" fillId="9" borderId="7" xfId="0" applyNumberFormat="1" applyFont="1" applyFill="1" applyBorder="1" applyAlignment="1">
      <alignment horizontal="center" vertical="center" wrapText="1"/>
    </xf>
    <xf numFmtId="164" fontId="9" fillId="9" borderId="6" xfId="1" applyFont="1" applyFill="1" applyBorder="1" applyAlignment="1">
      <alignment horizontal="center" vertical="center" wrapText="1"/>
    </xf>
    <xf numFmtId="3" fontId="9" fillId="10" borderId="6" xfId="0" applyNumberFormat="1" applyFont="1" applyFill="1" applyBorder="1" applyAlignment="1">
      <alignment horizontal="center" vertical="center" wrapText="1"/>
    </xf>
    <xf numFmtId="9" fontId="9" fillId="10" borderId="6" xfId="2" applyFont="1" applyFill="1" applyBorder="1" applyAlignment="1">
      <alignment horizontal="center" vertical="center" wrapText="1"/>
    </xf>
    <xf numFmtId="4" fontId="9" fillId="9" borderId="4" xfId="0" applyNumberFormat="1" applyFont="1" applyFill="1" applyBorder="1" applyAlignment="1">
      <alignment vertical="center" wrapText="1"/>
    </xf>
    <xf numFmtId="0" fontId="9" fillId="10" borderId="4"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10" fillId="9" borderId="7" xfId="0" applyFont="1" applyFill="1" applyBorder="1" applyAlignment="1">
      <alignment horizontal="center" vertical="center" wrapText="1"/>
    </xf>
    <xf numFmtId="3" fontId="9" fillId="9" borderId="6" xfId="2" applyNumberFormat="1" applyFont="1" applyFill="1" applyBorder="1" applyAlignment="1">
      <alignment horizontal="center" vertical="center" wrapText="1"/>
    </xf>
    <xf numFmtId="0" fontId="8" fillId="11" borderId="6" xfId="0" applyFont="1" applyFill="1" applyBorder="1" applyAlignment="1">
      <alignment vertical="center" wrapText="1"/>
    </xf>
    <xf numFmtId="9" fontId="8" fillId="11" borderId="4" xfId="2" applyFont="1" applyFill="1" applyBorder="1" applyAlignment="1">
      <alignment vertical="center" wrapText="1"/>
    </xf>
    <xf numFmtId="9" fontId="8" fillId="11" borderId="6" xfId="2" applyFont="1" applyFill="1" applyBorder="1" applyAlignment="1">
      <alignment vertical="center" wrapText="1"/>
    </xf>
    <xf numFmtId="0" fontId="9" fillId="11" borderId="6" xfId="0" applyFont="1" applyFill="1" applyBorder="1" applyAlignment="1">
      <alignment vertical="center" wrapText="1"/>
    </xf>
    <xf numFmtId="0" fontId="10" fillId="11" borderId="6" xfId="0" applyFont="1" applyFill="1" applyBorder="1" applyAlignment="1">
      <alignment vertical="center" wrapText="1"/>
    </xf>
    <xf numFmtId="0" fontId="9" fillId="11" borderId="6" xfId="0" applyFont="1" applyFill="1" applyBorder="1" applyAlignment="1">
      <alignment horizontal="center" vertical="center" wrapText="1"/>
    </xf>
    <xf numFmtId="9" fontId="9" fillId="11" borderId="6" xfId="2" applyFont="1" applyFill="1" applyBorder="1" applyAlignment="1">
      <alignment horizontal="center" vertical="center" wrapText="1"/>
    </xf>
    <xf numFmtId="3" fontId="9" fillId="11" borderId="6" xfId="0" applyNumberFormat="1" applyFont="1" applyFill="1" applyBorder="1" applyAlignment="1">
      <alignment horizontal="center" vertical="center" wrapText="1"/>
    </xf>
    <xf numFmtId="14" fontId="9" fillId="11" borderId="6" xfId="0" applyNumberFormat="1" applyFont="1" applyFill="1" applyBorder="1" applyAlignment="1">
      <alignment horizontal="center" vertical="center" wrapText="1"/>
    </xf>
    <xf numFmtId="0" fontId="8" fillId="12" borderId="6" xfId="0" applyFont="1" applyFill="1" applyBorder="1" applyAlignment="1">
      <alignment vertical="center" wrapText="1"/>
    </xf>
    <xf numFmtId="9" fontId="8" fillId="12" borderId="6" xfId="2" applyFont="1" applyFill="1" applyBorder="1" applyAlignment="1">
      <alignment vertical="center" wrapText="1"/>
    </xf>
    <xf numFmtId="0" fontId="9" fillId="12" borderId="6" xfId="0" applyFont="1" applyFill="1" applyBorder="1" applyAlignment="1">
      <alignment vertical="center" wrapText="1"/>
    </xf>
    <xf numFmtId="0" fontId="9" fillId="12" borderId="6" xfId="0" applyFont="1" applyFill="1" applyBorder="1" applyAlignment="1">
      <alignment horizontal="center" vertical="center" wrapText="1"/>
    </xf>
    <xf numFmtId="9" fontId="9" fillId="12" borderId="6" xfId="2" applyFont="1" applyFill="1" applyBorder="1" applyAlignment="1">
      <alignment horizontal="center" vertical="center" wrapText="1"/>
    </xf>
    <xf numFmtId="3" fontId="9" fillId="12" borderId="6" xfId="0" applyNumberFormat="1" applyFont="1" applyFill="1" applyBorder="1" applyAlignment="1">
      <alignment horizontal="center" vertical="center" wrapText="1"/>
    </xf>
    <xf numFmtId="14" fontId="9" fillId="12" borderId="6" xfId="0" applyNumberFormat="1" applyFont="1" applyFill="1" applyBorder="1" applyAlignment="1">
      <alignment horizontal="center" vertical="center" wrapText="1"/>
    </xf>
    <xf numFmtId="0" fontId="8" fillId="13" borderId="6" xfId="0" applyFont="1" applyFill="1" applyBorder="1" applyAlignment="1">
      <alignment vertical="center" wrapText="1"/>
    </xf>
    <xf numFmtId="9" fontId="8" fillId="13" borderId="6" xfId="2" applyFont="1" applyFill="1" applyBorder="1" applyAlignment="1">
      <alignment vertical="center" wrapText="1"/>
    </xf>
    <xf numFmtId="9" fontId="8" fillId="13" borderId="4" xfId="2" applyFont="1" applyFill="1" applyBorder="1" applyAlignment="1">
      <alignment vertical="center" wrapText="1"/>
    </xf>
    <xf numFmtId="0" fontId="9" fillId="13" borderId="6" xfId="0" applyFont="1" applyFill="1" applyBorder="1" applyAlignment="1">
      <alignment horizontal="center" vertical="center" wrapText="1"/>
    </xf>
    <xf numFmtId="9" fontId="9" fillId="13" borderId="6" xfId="2" applyFont="1" applyFill="1" applyBorder="1" applyAlignment="1">
      <alignment horizontal="center" vertical="center" wrapText="1"/>
    </xf>
    <xf numFmtId="3" fontId="9" fillId="13" borderId="6" xfId="0" applyNumberFormat="1" applyFont="1" applyFill="1" applyBorder="1" applyAlignment="1">
      <alignment horizontal="center" vertical="center" wrapText="1"/>
    </xf>
    <xf numFmtId="14" fontId="9" fillId="13" borderId="6" xfId="0" applyNumberFormat="1" applyFont="1" applyFill="1" applyBorder="1" applyAlignment="1">
      <alignment horizontal="center" vertical="center" wrapText="1"/>
    </xf>
    <xf numFmtId="0" fontId="9" fillId="13" borderId="6" xfId="0" applyFont="1" applyFill="1" applyBorder="1" applyAlignment="1">
      <alignment vertical="center" wrapText="1"/>
    </xf>
    <xf numFmtId="0" fontId="9" fillId="13" borderId="4" xfId="0" applyFont="1" applyFill="1" applyBorder="1" applyAlignment="1">
      <alignment vertical="center" wrapText="1"/>
    </xf>
    <xf numFmtId="0" fontId="9" fillId="13" borderId="4"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3" borderId="7" xfId="0" applyFont="1" applyFill="1" applyBorder="1" applyAlignment="1">
      <alignment horizontal="center" vertical="center" wrapText="1"/>
    </xf>
    <xf numFmtId="3" fontId="9" fillId="13" borderId="4" xfId="0" applyNumberFormat="1" applyFont="1" applyFill="1" applyBorder="1" applyAlignment="1">
      <alignment horizontal="center" vertical="center" wrapText="1"/>
    </xf>
    <xf numFmtId="3" fontId="9" fillId="13" borderId="5" xfId="0" applyNumberFormat="1" applyFont="1" applyFill="1" applyBorder="1" applyAlignment="1">
      <alignment horizontal="center" vertical="center" wrapText="1"/>
    </xf>
    <xf numFmtId="3" fontId="9" fillId="13" borderId="7" xfId="0" applyNumberFormat="1" applyFont="1" applyFill="1" applyBorder="1" applyAlignment="1">
      <alignment horizontal="center" vertical="center" wrapText="1"/>
    </xf>
    <xf numFmtId="0" fontId="0" fillId="0" borderId="0" xfId="0" pivotButton="1"/>
    <xf numFmtId="0" fontId="0" fillId="0" borderId="0" xfId="0" applyAlignment="1">
      <alignment horizontal="left"/>
    </xf>
    <xf numFmtId="0" fontId="3" fillId="0" borderId="0" xfId="0" applyFont="1"/>
    <xf numFmtId="0" fontId="0" fillId="0" borderId="6"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14" borderId="0" xfId="0" applyFill="1"/>
    <xf numFmtId="0" fontId="14" fillId="0" borderId="0" xfId="0" applyFont="1"/>
    <xf numFmtId="0" fontId="0" fillId="15" borderId="0" xfId="0" applyFill="1"/>
    <xf numFmtId="0" fontId="3" fillId="17" borderId="6" xfId="0" applyFont="1" applyFill="1" applyBorder="1" applyAlignment="1">
      <alignment horizontal="center" vertical="center" wrapText="1"/>
    </xf>
    <xf numFmtId="9" fontId="0" fillId="0" borderId="0" xfId="2" applyFont="1" applyBorder="1" applyAlignment="1">
      <alignment horizontal="center"/>
    </xf>
    <xf numFmtId="0" fontId="0" fillId="0" borderId="8" xfId="0" applyBorder="1" applyAlignment="1">
      <alignment horizontal="center"/>
    </xf>
    <xf numFmtId="0" fontId="3" fillId="12" borderId="6" xfId="0" applyFont="1" applyFill="1" applyBorder="1" applyAlignment="1">
      <alignment horizontal="center"/>
    </xf>
    <xf numFmtId="0" fontId="0" fillId="0" borderId="8" xfId="0" applyBorder="1" applyAlignment="1">
      <alignment horizontal="center" vertical="center"/>
    </xf>
    <xf numFmtId="0" fontId="3" fillId="0" borderId="8" xfId="0" applyFont="1" applyBorder="1" applyAlignment="1">
      <alignment horizontal="center" vertical="center"/>
    </xf>
    <xf numFmtId="9" fontId="0" fillId="0" borderId="8" xfId="0" applyNumberFormat="1" applyBorder="1" applyAlignment="1">
      <alignment horizontal="center"/>
    </xf>
    <xf numFmtId="0" fontId="3" fillId="12" borderId="0" xfId="0" applyFont="1" applyFill="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9" fontId="17" fillId="18" borderId="6" xfId="2" applyFont="1" applyFill="1" applyBorder="1" applyAlignment="1">
      <alignment horizontal="left" vertical="center" wrapText="1"/>
    </xf>
    <xf numFmtId="0" fontId="19" fillId="18" borderId="6"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19" borderId="4"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20" fillId="9" borderId="6" xfId="0" applyFont="1" applyFill="1" applyBorder="1" applyAlignment="1">
      <alignment horizontal="left" vertical="center" wrapText="1"/>
    </xf>
    <xf numFmtId="9" fontId="20" fillId="9" borderId="6" xfId="2" applyFont="1" applyFill="1" applyBorder="1" applyAlignment="1">
      <alignment horizontal="left" vertical="center" wrapText="1"/>
    </xf>
    <xf numFmtId="3" fontId="19" fillId="9" borderId="6" xfId="0" applyNumberFormat="1" applyFont="1" applyFill="1" applyBorder="1" applyAlignment="1">
      <alignment horizontal="left" vertical="center" wrapText="1"/>
    </xf>
    <xf numFmtId="9" fontId="19" fillId="9" borderId="6" xfId="2" applyFont="1" applyFill="1" applyBorder="1" applyAlignment="1">
      <alignment horizontal="left" vertical="center" wrapText="1"/>
    </xf>
    <xf numFmtId="14" fontId="19" fillId="9" borderId="6" xfId="0" applyNumberFormat="1" applyFont="1" applyFill="1" applyBorder="1" applyAlignment="1">
      <alignment horizontal="left" vertical="center" wrapText="1"/>
    </xf>
    <xf numFmtId="9" fontId="19" fillId="9" borderId="6" xfId="0" applyNumberFormat="1" applyFont="1" applyFill="1" applyBorder="1" applyAlignment="1">
      <alignment horizontal="left" vertical="center" wrapText="1"/>
    </xf>
    <xf numFmtId="164" fontId="19" fillId="9" borderId="6" xfId="1" applyFont="1" applyFill="1" applyBorder="1" applyAlignment="1">
      <alignment horizontal="left" vertical="center" wrapText="1"/>
    </xf>
    <xf numFmtId="0" fontId="19" fillId="9" borderId="6" xfId="2" applyNumberFormat="1" applyFont="1" applyFill="1" applyBorder="1" applyAlignment="1">
      <alignment horizontal="left" vertical="center" wrapText="1"/>
    </xf>
    <xf numFmtId="3" fontId="19" fillId="9" borderId="6" xfId="2" applyNumberFormat="1" applyFont="1" applyFill="1" applyBorder="1" applyAlignment="1">
      <alignment horizontal="left" vertical="center" wrapText="1"/>
    </xf>
    <xf numFmtId="0" fontId="20" fillId="12" borderId="6" xfId="0" applyFont="1" applyFill="1" applyBorder="1" applyAlignment="1">
      <alignment horizontal="left" vertical="center" wrapText="1"/>
    </xf>
    <xf numFmtId="9" fontId="20" fillId="12" borderId="6" xfId="2" applyFont="1" applyFill="1" applyBorder="1" applyAlignment="1">
      <alignment horizontal="left" vertical="center" wrapText="1"/>
    </xf>
    <xf numFmtId="0" fontId="19" fillId="12" borderId="6" xfId="0" applyFont="1" applyFill="1" applyBorder="1" applyAlignment="1">
      <alignment horizontal="left" vertical="center" wrapText="1"/>
    </xf>
    <xf numFmtId="9" fontId="19" fillId="12" borderId="6" xfId="2" applyFont="1" applyFill="1" applyBorder="1" applyAlignment="1">
      <alignment horizontal="left" vertical="center" wrapText="1"/>
    </xf>
    <xf numFmtId="3" fontId="19" fillId="12" borderId="6" xfId="0" applyNumberFormat="1" applyFont="1" applyFill="1" applyBorder="1" applyAlignment="1">
      <alignment horizontal="left" vertical="center" wrapText="1"/>
    </xf>
    <xf numFmtId="14" fontId="19" fillId="12" borderId="6" xfId="0" applyNumberFormat="1" applyFont="1" applyFill="1" applyBorder="1" applyAlignment="1">
      <alignment horizontal="left" vertical="center" wrapText="1"/>
    </xf>
    <xf numFmtId="0" fontId="20" fillId="13" borderId="6" xfId="0" applyFont="1" applyFill="1" applyBorder="1" applyAlignment="1">
      <alignment horizontal="left" vertical="center" wrapText="1"/>
    </xf>
    <xf numFmtId="9" fontId="20" fillId="13" borderId="6" xfId="2" applyFont="1" applyFill="1" applyBorder="1" applyAlignment="1">
      <alignment horizontal="left" vertical="center" wrapText="1"/>
    </xf>
    <xf numFmtId="0" fontId="19" fillId="13" borderId="6" xfId="0" applyFont="1" applyFill="1" applyBorder="1" applyAlignment="1">
      <alignment horizontal="left" vertical="center" wrapText="1"/>
    </xf>
    <xf numFmtId="9" fontId="19" fillId="13" borderId="6" xfId="2" applyFont="1" applyFill="1" applyBorder="1" applyAlignment="1">
      <alignment horizontal="left" vertical="center" wrapText="1"/>
    </xf>
    <xf numFmtId="3" fontId="19" fillId="13" borderId="6" xfId="0" applyNumberFormat="1" applyFont="1" applyFill="1" applyBorder="1" applyAlignment="1">
      <alignment horizontal="left" vertical="center" wrapText="1"/>
    </xf>
    <xf numFmtId="14" fontId="19" fillId="13" borderId="6" xfId="0" applyNumberFormat="1" applyFont="1" applyFill="1" applyBorder="1" applyAlignment="1">
      <alignment horizontal="left" vertical="center" wrapText="1"/>
    </xf>
    <xf numFmtId="1" fontId="19" fillId="13" borderId="6" xfId="2" applyNumberFormat="1" applyFont="1" applyFill="1" applyBorder="1" applyAlignment="1">
      <alignment horizontal="left" vertical="center" wrapText="1"/>
    </xf>
    <xf numFmtId="164" fontId="19" fillId="13" borderId="6" xfId="1" applyFont="1" applyFill="1" applyBorder="1" applyAlignment="1">
      <alignment horizontal="left" vertical="center" wrapText="1"/>
    </xf>
    <xf numFmtId="0" fontId="20" fillId="18" borderId="6" xfId="0" applyFont="1" applyFill="1" applyBorder="1" applyAlignment="1">
      <alignment horizontal="left" vertical="center" wrapText="1"/>
    </xf>
    <xf numFmtId="9" fontId="20" fillId="18" borderId="6" xfId="2" applyFont="1" applyFill="1" applyBorder="1" applyAlignment="1">
      <alignment horizontal="left" vertical="center" wrapText="1"/>
    </xf>
    <xf numFmtId="9" fontId="19" fillId="18" borderId="6" xfId="2" applyFont="1" applyFill="1" applyBorder="1" applyAlignment="1">
      <alignment horizontal="left" vertical="center" wrapText="1"/>
    </xf>
    <xf numFmtId="3" fontId="19" fillId="18" borderId="6" xfId="0" applyNumberFormat="1" applyFont="1" applyFill="1" applyBorder="1" applyAlignment="1">
      <alignment horizontal="left" vertical="center" wrapText="1"/>
    </xf>
    <xf numFmtId="14" fontId="19" fillId="18" borderId="6" xfId="0" applyNumberFormat="1" applyFont="1" applyFill="1" applyBorder="1" applyAlignment="1">
      <alignment horizontal="left" vertical="center" wrapText="1"/>
    </xf>
    <xf numFmtId="1" fontId="19" fillId="18" borderId="6" xfId="2" applyNumberFormat="1" applyFont="1" applyFill="1" applyBorder="1" applyAlignment="1">
      <alignment horizontal="left" vertical="center" wrapText="1"/>
    </xf>
    <xf numFmtId="0" fontId="19" fillId="21" borderId="4" xfId="0" applyFont="1" applyFill="1" applyBorder="1" applyAlignment="1">
      <alignment horizontal="left" textRotation="90" wrapText="1"/>
    </xf>
    <xf numFmtId="0" fontId="19" fillId="20" borderId="4" xfId="0" applyFont="1" applyFill="1" applyBorder="1" applyAlignment="1">
      <alignment horizontal="left" textRotation="90" wrapText="1"/>
    </xf>
    <xf numFmtId="0" fontId="0" fillId="0" borderId="0" xfId="0" applyAlignment="1">
      <alignment horizontal="center" vertical="center" wrapText="1"/>
    </xf>
    <xf numFmtId="0" fontId="18" fillId="18" borderId="6" xfId="0" applyFont="1" applyFill="1" applyBorder="1" applyAlignment="1">
      <alignment horizontal="left" vertical="center" wrapText="1"/>
    </xf>
    <xf numFmtId="9" fontId="18" fillId="18" borderId="6" xfId="2" applyFont="1" applyFill="1" applyBorder="1" applyAlignment="1">
      <alignment horizontal="left" vertical="center" wrapText="1"/>
    </xf>
    <xf numFmtId="3" fontId="18" fillId="18" borderId="6" xfId="0" applyNumberFormat="1" applyFont="1" applyFill="1" applyBorder="1" applyAlignment="1">
      <alignment horizontal="left" vertical="center" wrapText="1"/>
    </xf>
    <xf numFmtId="0" fontId="17" fillId="18" borderId="6" xfId="0" applyFont="1" applyFill="1" applyBorder="1" applyAlignment="1">
      <alignment horizontal="left" vertical="center" wrapText="1"/>
    </xf>
    <xf numFmtId="14" fontId="18" fillId="18" borderId="6" xfId="0" applyNumberFormat="1" applyFont="1" applyFill="1" applyBorder="1" applyAlignment="1">
      <alignment horizontal="left" vertical="center" wrapText="1"/>
    </xf>
    <xf numFmtId="9" fontId="20" fillId="9" borderId="6" xfId="0" applyNumberFormat="1" applyFont="1" applyFill="1" applyBorder="1" applyAlignment="1">
      <alignment horizontal="left" vertical="center" wrapText="1"/>
    </xf>
    <xf numFmtId="9" fontId="20" fillId="18" borderId="6" xfId="0" applyNumberFormat="1" applyFont="1" applyFill="1" applyBorder="1" applyAlignment="1">
      <alignment horizontal="left" vertical="center" wrapText="1"/>
    </xf>
    <xf numFmtId="9" fontId="19" fillId="18" borderId="6" xfId="0" applyNumberFormat="1" applyFont="1" applyFill="1" applyBorder="1" applyAlignment="1">
      <alignment horizontal="left" vertical="center" wrapText="1"/>
    </xf>
    <xf numFmtId="0" fontId="19" fillId="12" borderId="6" xfId="0" applyFont="1" applyFill="1" applyBorder="1" applyAlignment="1">
      <alignment horizontal="center" vertical="center" wrapText="1"/>
    </xf>
    <xf numFmtId="3" fontId="19" fillId="12" borderId="6" xfId="0" applyNumberFormat="1" applyFont="1" applyFill="1" applyBorder="1" applyAlignment="1">
      <alignment horizontal="center" vertical="center" wrapText="1"/>
    </xf>
    <xf numFmtId="0" fontId="19" fillId="13" borderId="6" xfId="0" applyFont="1" applyFill="1" applyBorder="1" applyAlignment="1">
      <alignment horizontal="center" vertical="center" wrapText="1"/>
    </xf>
    <xf numFmtId="3" fontId="19" fillId="18" borderId="6" xfId="0" applyNumberFormat="1" applyFont="1" applyFill="1" applyBorder="1" applyAlignment="1">
      <alignment horizontal="center" vertical="center" wrapText="1"/>
    </xf>
    <xf numFmtId="9" fontId="19" fillId="18" borderId="6" xfId="2" applyFont="1" applyFill="1" applyBorder="1" applyAlignment="1">
      <alignment horizontal="center" vertical="center" wrapText="1"/>
    </xf>
    <xf numFmtId="0" fontId="19" fillId="18" borderId="6" xfId="0" applyFont="1" applyFill="1" applyBorder="1" applyAlignment="1">
      <alignment horizontal="center" vertical="center" wrapText="1"/>
    </xf>
    <xf numFmtId="9" fontId="19" fillId="18" borderId="6" xfId="0" applyNumberFormat="1" applyFont="1" applyFill="1" applyBorder="1" applyAlignment="1">
      <alignment horizontal="center" vertical="center" wrapText="1"/>
    </xf>
    <xf numFmtId="0" fontId="18" fillId="18" borderId="6" xfId="0" applyFont="1" applyFill="1" applyBorder="1" applyAlignment="1">
      <alignment horizontal="center" vertical="center" wrapText="1"/>
    </xf>
    <xf numFmtId="3" fontId="18" fillId="18" borderId="6" xfId="0" applyNumberFormat="1" applyFont="1" applyFill="1" applyBorder="1" applyAlignment="1">
      <alignment horizontal="center" vertical="center" wrapText="1"/>
    </xf>
    <xf numFmtId="9" fontId="18" fillId="18" borderId="6" xfId="2" applyFont="1" applyFill="1" applyBorder="1" applyAlignment="1">
      <alignment horizontal="center" vertical="center" wrapText="1"/>
    </xf>
    <xf numFmtId="0" fontId="19" fillId="9" borderId="6" xfId="0" applyFont="1" applyFill="1" applyBorder="1" applyAlignment="1">
      <alignment horizontal="center" vertical="center" wrapText="1"/>
    </xf>
    <xf numFmtId="9" fontId="19" fillId="9" borderId="6" xfId="2" applyFont="1" applyFill="1" applyBorder="1" applyAlignment="1">
      <alignment horizontal="center" vertical="center" wrapText="1"/>
    </xf>
    <xf numFmtId="3" fontId="19" fillId="9" borderId="6" xfId="0" applyNumberFormat="1" applyFont="1" applyFill="1" applyBorder="1" applyAlignment="1">
      <alignment horizontal="center" vertical="center" wrapText="1"/>
    </xf>
    <xf numFmtId="9" fontId="19" fillId="9" borderId="6" xfId="0" applyNumberFormat="1" applyFont="1" applyFill="1" applyBorder="1" applyAlignment="1">
      <alignment horizontal="center" vertical="center" wrapText="1"/>
    </xf>
    <xf numFmtId="9" fontId="19" fillId="12" borderId="6" xfId="2" applyFont="1" applyFill="1" applyBorder="1" applyAlignment="1">
      <alignment horizontal="center" vertical="center" wrapText="1"/>
    </xf>
    <xf numFmtId="3" fontId="19" fillId="13" borderId="6" xfId="0" applyNumberFormat="1" applyFont="1" applyFill="1" applyBorder="1" applyAlignment="1">
      <alignment horizontal="center" vertical="center" wrapText="1"/>
    </xf>
    <xf numFmtId="9" fontId="19" fillId="13" borderId="6" xfId="2" applyFont="1" applyFill="1" applyBorder="1" applyAlignment="1">
      <alignment horizontal="center" vertical="center" wrapText="1"/>
    </xf>
    <xf numFmtId="9" fontId="20" fillId="18" borderId="7" xfId="2" applyFont="1" applyFill="1" applyBorder="1" applyAlignment="1">
      <alignment horizontal="center" vertical="center" wrapText="1"/>
    </xf>
    <xf numFmtId="0" fontId="0" fillId="0" borderId="10" xfId="0" applyBorder="1"/>
    <xf numFmtId="0" fontId="0" fillId="22" borderId="11" xfId="0" applyFill="1" applyBorder="1" applyAlignment="1">
      <alignment horizontal="center" vertical="center" wrapText="1"/>
    </xf>
    <xf numFmtId="3" fontId="0" fillId="0" borderId="0" xfId="0" applyNumberFormat="1"/>
    <xf numFmtId="0" fontId="19" fillId="10" borderId="6" xfId="0" applyFont="1" applyFill="1" applyBorder="1" applyAlignment="1">
      <alignment horizontal="center" vertical="center" wrapText="1"/>
    </xf>
    <xf numFmtId="3" fontId="19" fillId="10" borderId="6" xfId="0" applyNumberFormat="1" applyFont="1" applyFill="1" applyBorder="1" applyAlignment="1">
      <alignment horizontal="center" vertical="center" wrapText="1"/>
    </xf>
    <xf numFmtId="0" fontId="19" fillId="24" borderId="6" xfId="0" applyFont="1" applyFill="1" applyBorder="1" applyAlignment="1">
      <alignment horizontal="center" vertical="center" wrapText="1"/>
    </xf>
    <xf numFmtId="0" fontId="0" fillId="0" borderId="10" xfId="0" applyBorder="1" applyAlignment="1">
      <alignment wrapText="1"/>
    </xf>
    <xf numFmtId="0" fontId="0" fillId="0" borderId="15" xfId="0" applyBorder="1" applyAlignment="1">
      <alignment wrapText="1"/>
    </xf>
    <xf numFmtId="9" fontId="19" fillId="12" borderId="4" xfId="2" applyFont="1" applyFill="1" applyBorder="1" applyAlignment="1">
      <alignment horizontal="center" vertical="center" wrapText="1"/>
    </xf>
    <xf numFmtId="9" fontId="19" fillId="12" borderId="5" xfId="2" applyFont="1" applyFill="1" applyBorder="1" applyAlignment="1">
      <alignment horizontal="center" vertical="center" wrapText="1"/>
    </xf>
    <xf numFmtId="9" fontId="19" fillId="12" borderId="7" xfId="2" applyFont="1" applyFill="1" applyBorder="1" applyAlignment="1">
      <alignment horizontal="center" vertical="center" wrapText="1"/>
    </xf>
    <xf numFmtId="9" fontId="21" fillId="13" borderId="4" xfId="2" applyFont="1" applyFill="1" applyBorder="1" applyAlignment="1">
      <alignment horizontal="center" vertical="center" wrapText="1"/>
    </xf>
    <xf numFmtId="9" fontId="21" fillId="13" borderId="7" xfId="2" applyFont="1" applyFill="1" applyBorder="1" applyAlignment="1">
      <alignment horizontal="center" vertical="center" wrapText="1"/>
    </xf>
    <xf numFmtId="2" fontId="21" fillId="18" borderId="4" xfId="2" applyNumberFormat="1" applyFont="1" applyFill="1" applyBorder="1" applyAlignment="1">
      <alignment horizontal="center" vertical="center" wrapText="1"/>
    </xf>
    <xf numFmtId="2" fontId="21" fillId="18" borderId="5" xfId="2" applyNumberFormat="1" applyFont="1" applyFill="1" applyBorder="1" applyAlignment="1">
      <alignment horizontal="center" vertical="center" wrapText="1"/>
    </xf>
    <xf numFmtId="2" fontId="21" fillId="18" borderId="7" xfId="2" applyNumberFormat="1" applyFont="1" applyFill="1" applyBorder="1" applyAlignment="1">
      <alignment horizontal="center" vertical="center" wrapText="1"/>
    </xf>
    <xf numFmtId="1" fontId="21" fillId="13" borderId="4" xfId="2" applyNumberFormat="1" applyFont="1" applyFill="1" applyBorder="1" applyAlignment="1">
      <alignment horizontal="center" vertical="center" wrapText="1"/>
    </xf>
    <xf numFmtId="1" fontId="21" fillId="13" borderId="5" xfId="2" applyNumberFormat="1" applyFont="1" applyFill="1" applyBorder="1" applyAlignment="1">
      <alignment horizontal="center" vertical="center" wrapText="1"/>
    </xf>
    <xf numFmtId="1" fontId="21" fillId="13" borderId="7" xfId="2" applyNumberFormat="1" applyFont="1" applyFill="1" applyBorder="1" applyAlignment="1">
      <alignment horizontal="center" vertical="center" wrapText="1"/>
    </xf>
    <xf numFmtId="9" fontId="21" fillId="18" borderId="4" xfId="2" applyFont="1" applyFill="1" applyBorder="1" applyAlignment="1">
      <alignment horizontal="center" vertical="center" wrapText="1"/>
    </xf>
    <xf numFmtId="9" fontId="21" fillId="18" borderId="7" xfId="2" applyFont="1" applyFill="1" applyBorder="1" applyAlignment="1">
      <alignment horizontal="center" vertical="center" wrapText="1"/>
    </xf>
    <xf numFmtId="9" fontId="21" fillId="18" borderId="5" xfId="2" applyFont="1" applyFill="1" applyBorder="1" applyAlignment="1">
      <alignment horizontal="center" vertical="center" wrapText="1"/>
    </xf>
    <xf numFmtId="1" fontId="21" fillId="9" borderId="4" xfId="2" applyNumberFormat="1" applyFont="1" applyFill="1" applyBorder="1" applyAlignment="1">
      <alignment horizontal="center" vertical="center" wrapText="1"/>
    </xf>
    <xf numFmtId="1" fontId="21" fillId="9" borderId="5" xfId="2" applyNumberFormat="1" applyFont="1" applyFill="1" applyBorder="1" applyAlignment="1">
      <alignment horizontal="center" vertical="center" wrapText="1"/>
    </xf>
    <xf numFmtId="1" fontId="21" fillId="9" borderId="7" xfId="2" applyNumberFormat="1" applyFont="1" applyFill="1" applyBorder="1" applyAlignment="1">
      <alignment horizontal="center" vertical="center" wrapText="1"/>
    </xf>
    <xf numFmtId="9" fontId="19" fillId="9" borderId="4" xfId="2" applyFont="1" applyFill="1" applyBorder="1" applyAlignment="1">
      <alignment horizontal="center" vertical="center" wrapText="1"/>
    </xf>
    <xf numFmtId="9" fontId="19" fillId="9" borderId="7" xfId="2" applyFont="1" applyFill="1" applyBorder="1" applyAlignment="1">
      <alignment horizontal="center" vertical="center" wrapText="1"/>
    </xf>
    <xf numFmtId="9" fontId="19" fillId="9" borderId="5" xfId="2" applyFont="1" applyFill="1" applyBorder="1" applyAlignment="1">
      <alignment horizontal="center" vertical="center" wrapText="1"/>
    </xf>
    <xf numFmtId="0" fontId="19" fillId="9" borderId="7" xfId="0" applyFont="1" applyFill="1" applyBorder="1" applyAlignment="1">
      <alignment horizontal="center" vertical="center" wrapText="1"/>
    </xf>
    <xf numFmtId="9" fontId="20" fillId="18" borderId="4" xfId="2" applyFont="1" applyFill="1" applyBorder="1" applyAlignment="1">
      <alignment horizontal="center" vertical="center" wrapText="1"/>
    </xf>
    <xf numFmtId="9" fontId="22" fillId="18" borderId="4" xfId="2" applyFont="1" applyFill="1" applyBorder="1" applyAlignment="1">
      <alignment horizontal="center" vertical="center" wrapText="1"/>
    </xf>
    <xf numFmtId="9" fontId="22" fillId="18" borderId="7" xfId="2" applyFont="1" applyFill="1" applyBorder="1" applyAlignment="1">
      <alignment horizontal="center" vertical="center" wrapText="1"/>
    </xf>
    <xf numFmtId="0" fontId="0" fillId="0" borderId="11" xfId="0" applyBorder="1" applyAlignment="1">
      <alignment wrapText="1"/>
    </xf>
    <xf numFmtId="9" fontId="19" fillId="9" borderId="1" xfId="0" applyNumberFormat="1" applyFont="1" applyFill="1" applyBorder="1" applyAlignment="1">
      <alignment horizontal="center" vertical="center" wrapText="1"/>
    </xf>
    <xf numFmtId="9" fontId="19" fillId="18" borderId="1" xfId="2" applyFont="1" applyFill="1" applyBorder="1" applyAlignment="1">
      <alignment horizontal="center" vertical="center" wrapText="1"/>
    </xf>
    <xf numFmtId="9" fontId="19" fillId="18" borderId="1" xfId="0" applyNumberFormat="1" applyFont="1" applyFill="1" applyBorder="1" applyAlignment="1">
      <alignment horizontal="center" vertical="center" wrapText="1"/>
    </xf>
    <xf numFmtId="0" fontId="24" fillId="0" borderId="10" xfId="0" applyFont="1" applyBorder="1" applyAlignment="1">
      <alignment wrapText="1"/>
    </xf>
    <xf numFmtId="3" fontId="19" fillId="9" borderId="4" xfId="0" applyNumberFormat="1" applyFont="1" applyFill="1" applyBorder="1" applyAlignment="1">
      <alignment horizontal="center" vertical="center" wrapText="1"/>
    </xf>
    <xf numFmtId="0" fontId="20" fillId="9" borderId="5" xfId="0" applyFont="1" applyFill="1" applyBorder="1" applyAlignment="1">
      <alignment horizontal="center" vertical="center" wrapText="1"/>
    </xf>
    <xf numFmtId="9" fontId="21" fillId="13" borderId="21" xfId="2" applyFont="1" applyFill="1" applyBorder="1" applyAlignment="1">
      <alignment horizontal="center" vertical="center" wrapText="1"/>
    </xf>
    <xf numFmtId="3" fontId="19" fillId="13" borderId="7" xfId="0" applyNumberFormat="1" applyFont="1" applyFill="1" applyBorder="1" applyAlignment="1">
      <alignment vertical="center" wrapText="1"/>
    </xf>
    <xf numFmtId="9" fontId="21" fillId="9" borderId="21" xfId="2" applyFont="1" applyFill="1" applyBorder="1" applyAlignment="1">
      <alignment horizontal="center" vertical="center" wrapText="1"/>
    </xf>
    <xf numFmtId="9" fontId="19" fillId="9" borderId="1" xfId="2" applyFont="1" applyFill="1" applyBorder="1" applyAlignment="1">
      <alignment horizontal="center" vertical="center" wrapText="1"/>
    </xf>
    <xf numFmtId="0" fontId="24" fillId="0" borderId="11" xfId="0" applyFont="1" applyBorder="1" applyAlignment="1">
      <alignment wrapText="1"/>
    </xf>
    <xf numFmtId="0" fontId="19" fillId="9" borderId="10" xfId="0" applyFont="1" applyFill="1" applyBorder="1" applyAlignment="1">
      <alignment horizontal="center" vertical="center" wrapText="1"/>
    </xf>
    <xf numFmtId="9" fontId="19" fillId="9" borderId="10" xfId="2" applyFont="1" applyFill="1" applyBorder="1" applyAlignment="1">
      <alignment horizontal="center" vertical="center" wrapText="1"/>
    </xf>
    <xf numFmtId="3" fontId="19" fillId="9" borderId="10" xfId="0" applyNumberFormat="1" applyFont="1" applyFill="1" applyBorder="1" applyAlignment="1">
      <alignment horizontal="center" vertical="center" wrapText="1"/>
    </xf>
    <xf numFmtId="9" fontId="19" fillId="9" borderId="23" xfId="2" applyFont="1" applyFill="1" applyBorder="1" applyAlignment="1">
      <alignment horizontal="center" vertical="center" wrapText="1"/>
    </xf>
    <xf numFmtId="0" fontId="19" fillId="13" borderId="20" xfId="0" applyFont="1" applyFill="1" applyBorder="1" applyAlignment="1">
      <alignment horizontal="center" vertical="center" wrapText="1"/>
    </xf>
    <xf numFmtId="3" fontId="19" fillId="13" borderId="15" xfId="0" applyNumberFormat="1" applyFont="1" applyFill="1" applyBorder="1" applyAlignment="1">
      <alignment vertical="center" wrapText="1"/>
    </xf>
    <xf numFmtId="9" fontId="21" fillId="13" borderId="24" xfId="2" applyFont="1" applyFill="1" applyBorder="1" applyAlignment="1">
      <alignment horizontal="center" vertical="center" wrapText="1"/>
    </xf>
    <xf numFmtId="0" fontId="19" fillId="9" borderId="3" xfId="0" applyFont="1" applyFill="1" applyBorder="1" applyAlignment="1">
      <alignment horizontal="center" vertical="center" wrapText="1"/>
    </xf>
    <xf numFmtId="9" fontId="19" fillId="12" borderId="1" xfId="2" applyFont="1" applyFill="1" applyBorder="1" applyAlignment="1">
      <alignment horizontal="center" vertical="center" wrapText="1"/>
    </xf>
    <xf numFmtId="9" fontId="18" fillId="18" borderId="1" xfId="2" applyFont="1" applyFill="1" applyBorder="1" applyAlignment="1">
      <alignment horizontal="center" vertical="center" wrapText="1"/>
    </xf>
    <xf numFmtId="43" fontId="19" fillId="9" borderId="6" xfId="2" applyNumberFormat="1" applyFont="1" applyFill="1" applyBorder="1" applyAlignment="1">
      <alignment horizontal="center" vertical="center" wrapText="1"/>
    </xf>
    <xf numFmtId="9" fontId="0" fillId="0" borderId="0" xfId="0" applyNumberFormat="1" applyAlignment="1">
      <alignment horizontal="center" vertical="center" wrapText="1"/>
    </xf>
    <xf numFmtId="0" fontId="19" fillId="9" borderId="1" xfId="0" applyFont="1" applyFill="1" applyBorder="1" applyAlignment="1">
      <alignment horizontal="center" vertical="center" wrapText="1"/>
    </xf>
    <xf numFmtId="9" fontId="19" fillId="9" borderId="10" xfId="0" applyNumberFormat="1" applyFont="1" applyFill="1" applyBorder="1" applyAlignment="1">
      <alignment vertical="center" wrapText="1"/>
    </xf>
    <xf numFmtId="0" fontId="27" fillId="0" borderId="0" xfId="0" applyFont="1"/>
    <xf numFmtId="9" fontId="0" fillId="0" borderId="0" xfId="0" applyNumberFormat="1"/>
    <xf numFmtId="9" fontId="19" fillId="9" borderId="7" xfId="0" applyNumberFormat="1" applyFont="1" applyFill="1" applyBorder="1" applyAlignment="1">
      <alignment vertical="center" wrapText="1"/>
    </xf>
    <xf numFmtId="0" fontId="28" fillId="26" borderId="0" xfId="0" applyFont="1" applyFill="1" applyAlignment="1">
      <alignment vertical="center"/>
    </xf>
    <xf numFmtId="0" fontId="28" fillId="26" borderId="0" xfId="0" applyFont="1" applyFill="1" applyAlignment="1">
      <alignment vertical="center" wrapText="1"/>
    </xf>
    <xf numFmtId="9" fontId="0" fillId="0" borderId="0" xfId="2" applyFont="1"/>
    <xf numFmtId="165" fontId="0" fillId="0" borderId="0" xfId="0" applyNumberFormat="1" applyAlignment="1">
      <alignment horizontal="center" vertical="center" wrapText="1"/>
    </xf>
    <xf numFmtId="10" fontId="0" fillId="0" borderId="0" xfId="0" applyNumberFormat="1"/>
    <xf numFmtId="0" fontId="29" fillId="27" borderId="0" xfId="0" applyFont="1" applyFill="1"/>
    <xf numFmtId="9" fontId="29" fillId="27" borderId="0" xfId="0" applyNumberFormat="1" applyFont="1" applyFill="1"/>
    <xf numFmtId="0" fontId="3" fillId="27" borderId="0" xfId="0" applyFont="1" applyFill="1"/>
    <xf numFmtId="9" fontId="3" fillId="27" borderId="0" xfId="2" applyFont="1" applyFill="1"/>
    <xf numFmtId="9" fontId="3" fillId="27" borderId="0" xfId="0" applyNumberFormat="1" applyFont="1" applyFill="1"/>
    <xf numFmtId="0" fontId="0" fillId="9" borderId="0" xfId="0" applyFill="1" applyAlignment="1">
      <alignment horizontal="justify" vertical="top"/>
    </xf>
    <xf numFmtId="0" fontId="0" fillId="14" borderId="0" xfId="0" applyFill="1" applyAlignment="1">
      <alignment horizontal="justify" vertical="top"/>
    </xf>
    <xf numFmtId="0" fontId="0" fillId="13" borderId="0" xfId="0" applyFill="1" applyAlignment="1">
      <alignment horizontal="justify" vertical="top"/>
    </xf>
    <xf numFmtId="0" fontId="0" fillId="13" borderId="11" xfId="0" applyFill="1" applyBorder="1" applyAlignment="1">
      <alignment horizontal="center" vertical="center" wrapText="1"/>
    </xf>
    <xf numFmtId="0" fontId="0" fillId="9" borderId="11" xfId="0" applyFill="1" applyBorder="1"/>
    <xf numFmtId="0" fontId="0" fillId="9" borderId="19" xfId="0" applyFill="1" applyBorder="1"/>
    <xf numFmtId="0" fontId="0" fillId="9" borderId="15" xfId="0" applyFill="1" applyBorder="1"/>
    <xf numFmtId="0" fontId="0" fillId="13" borderId="19" xfId="0" applyFill="1" applyBorder="1"/>
    <xf numFmtId="0" fontId="0" fillId="0" borderId="12" xfId="0" applyBorder="1" applyAlignment="1">
      <alignment wrapText="1"/>
    </xf>
    <xf numFmtId="0" fontId="0" fillId="0" borderId="31" xfId="0" applyBorder="1" applyAlignment="1">
      <alignment wrapText="1"/>
    </xf>
    <xf numFmtId="0" fontId="0" fillId="0" borderId="21" xfId="0" applyBorder="1" applyAlignment="1">
      <alignment wrapText="1"/>
    </xf>
    <xf numFmtId="0" fontId="24" fillId="0" borderId="21" xfId="0" applyFont="1" applyBorder="1" applyAlignment="1">
      <alignment wrapText="1"/>
    </xf>
    <xf numFmtId="0" fontId="0" fillId="0" borderId="24" xfId="0" applyBorder="1" applyAlignment="1">
      <alignment wrapText="1"/>
    </xf>
    <xf numFmtId="0" fontId="24" fillId="0" borderId="10" xfId="0" applyFont="1" applyBorder="1" applyAlignment="1">
      <alignment horizontal="left" vertical="top" wrapText="1"/>
    </xf>
    <xf numFmtId="9" fontId="21" fillId="13" borderId="10" xfId="2" applyFont="1" applyFill="1" applyBorder="1" applyAlignment="1">
      <alignment horizontal="center" vertical="center" wrapText="1"/>
    </xf>
    <xf numFmtId="0" fontId="24" fillId="0" borderId="31" xfId="0" applyFont="1" applyBorder="1" applyAlignment="1">
      <alignment wrapText="1"/>
    </xf>
    <xf numFmtId="0" fontId="0" fillId="0" borderId="24" xfId="0" applyBorder="1" applyAlignment="1">
      <alignment vertical="top" wrapText="1"/>
    </xf>
    <xf numFmtId="0" fontId="0" fillId="0" borderId="19" xfId="0" applyBorder="1" applyAlignment="1">
      <alignment horizontal="left" vertical="top" wrapText="1"/>
    </xf>
    <xf numFmtId="0" fontId="0" fillId="0" borderId="21" xfId="0" applyBorder="1" applyAlignment="1">
      <alignment vertical="top" wrapText="1"/>
    </xf>
    <xf numFmtId="0" fontId="24" fillId="0" borderId="21" xfId="0" applyFont="1" applyBorder="1" applyAlignment="1">
      <alignment vertical="top" wrapText="1"/>
    </xf>
    <xf numFmtId="0" fontId="24" fillId="0" borderId="21" xfId="0" applyFont="1" applyBorder="1" applyAlignment="1">
      <alignment horizontal="left" vertical="top" wrapText="1"/>
    </xf>
    <xf numFmtId="0" fontId="24" fillId="0" borderId="10" xfId="0" applyFont="1" applyBorder="1" applyAlignment="1">
      <alignment vertical="top" wrapText="1"/>
    </xf>
    <xf numFmtId="9" fontId="21" fillId="9" borderId="10" xfId="2" applyFont="1" applyFill="1" applyBorder="1" applyAlignment="1">
      <alignment horizontal="center" vertical="center" wrapText="1"/>
    </xf>
    <xf numFmtId="0" fontId="0" fillId="0" borderId="24" xfId="0" applyBorder="1" applyAlignment="1">
      <alignment horizontal="left" vertical="top" wrapText="1"/>
    </xf>
    <xf numFmtId="0" fontId="0" fillId="0" borderId="10" xfId="0" applyBorder="1" applyAlignment="1">
      <alignment horizontal="left" vertical="top" wrapText="1"/>
    </xf>
    <xf numFmtId="9" fontId="19" fillId="9" borderId="7" xfId="0" applyNumberFormat="1" applyFont="1" applyFill="1" applyBorder="1" applyAlignment="1">
      <alignment horizontal="center" vertical="center" wrapText="1"/>
    </xf>
    <xf numFmtId="0" fontId="0" fillId="0" borderId="31" xfId="0" applyBorder="1"/>
    <xf numFmtId="0" fontId="0" fillId="0" borderId="31" xfId="0" applyBorder="1" applyAlignment="1">
      <alignment vertical="top" wrapText="1"/>
    </xf>
    <xf numFmtId="9" fontId="21" fillId="13" borderId="15" xfId="2" applyFont="1" applyFill="1" applyBorder="1" applyAlignment="1">
      <alignment horizontal="center" vertical="center" wrapText="1"/>
    </xf>
    <xf numFmtId="0" fontId="1" fillId="0" borderId="10" xfId="0" applyFont="1" applyBorder="1" applyAlignment="1">
      <alignment wrapText="1"/>
    </xf>
    <xf numFmtId="0" fontId="1" fillId="0" borderId="0" xfId="0" applyFont="1"/>
    <xf numFmtId="0" fontId="1" fillId="0" borderId="21" xfId="0" applyFont="1" applyBorder="1"/>
    <xf numFmtId="0" fontId="1" fillId="0" borderId="21" xfId="0" applyFont="1" applyBorder="1" applyAlignment="1">
      <alignment wrapText="1"/>
    </xf>
    <xf numFmtId="0" fontId="1" fillId="0" borderId="21" xfId="0" applyFont="1" applyBorder="1" applyAlignment="1">
      <alignment vertical="top" wrapText="1"/>
    </xf>
    <xf numFmtId="0" fontId="0" fillId="0" borderId="21" xfId="0" applyBorder="1" applyAlignment="1">
      <alignment vertical="top"/>
    </xf>
    <xf numFmtId="0" fontId="24" fillId="0" borderId="31" xfId="0" applyFont="1" applyBorder="1" applyAlignment="1">
      <alignment vertical="top" wrapText="1"/>
    </xf>
    <xf numFmtId="0" fontId="0" fillId="0" borderId="19" xfId="0" applyBorder="1" applyAlignment="1">
      <alignment vertical="top" wrapText="1"/>
    </xf>
    <xf numFmtId="0" fontId="24" fillId="0" borderId="12" xfId="0" applyFont="1" applyBorder="1" applyAlignment="1">
      <alignment vertical="top" wrapText="1"/>
    </xf>
    <xf numFmtId="0" fontId="1" fillId="0" borderId="24" xfId="0" applyFont="1" applyBorder="1" applyAlignment="1">
      <alignment wrapText="1"/>
    </xf>
    <xf numFmtId="0" fontId="26" fillId="0" borderId="0" xfId="0" applyFont="1" applyAlignment="1">
      <alignment wrapText="1"/>
    </xf>
    <xf numFmtId="0" fontId="24" fillId="0" borderId="0" xfId="0" applyFont="1" applyAlignment="1">
      <alignment vertical="top" wrapText="1"/>
    </xf>
    <xf numFmtId="0" fontId="24" fillId="0" borderId="34" xfId="0" applyFont="1" applyBorder="1" applyAlignment="1">
      <alignment horizontal="left" vertical="top" wrapText="1"/>
    </xf>
    <xf numFmtId="0" fontId="0" fillId="0" borderId="35" xfId="0" applyBorder="1" applyAlignment="1">
      <alignment vertical="top" wrapText="1"/>
    </xf>
    <xf numFmtId="0" fontId="24" fillId="0" borderId="36" xfId="0" applyFont="1" applyBorder="1" applyAlignment="1">
      <alignment vertical="top" wrapText="1"/>
    </xf>
    <xf numFmtId="0" fontId="24" fillId="0" borderId="31" xfId="0" applyFont="1" applyBorder="1" applyAlignment="1">
      <alignment horizontal="left" vertical="top" wrapText="1"/>
    </xf>
    <xf numFmtId="0" fontId="19" fillId="9" borderId="4" xfId="0" applyFont="1" applyFill="1" applyBorder="1" applyAlignment="1">
      <alignment horizontal="left" vertical="center" wrapText="1"/>
    </xf>
    <xf numFmtId="0" fontId="24" fillId="25" borderId="21" xfId="0" applyFont="1" applyFill="1" applyBorder="1" applyAlignment="1">
      <alignment vertical="top" wrapText="1"/>
    </xf>
    <xf numFmtId="0" fontId="24" fillId="0" borderId="33" xfId="0" applyFont="1" applyBorder="1" applyAlignment="1">
      <alignment vertical="top" wrapText="1"/>
    </xf>
    <xf numFmtId="0" fontId="0" fillId="0" borderId="12" xfId="0" applyBorder="1" applyAlignment="1">
      <alignment horizontal="left" vertical="top" wrapText="1"/>
    </xf>
    <xf numFmtId="9" fontId="19" fillId="9" borderId="10" xfId="0" applyNumberFormat="1" applyFont="1" applyFill="1" applyBorder="1" applyAlignment="1">
      <alignment horizontal="center" vertical="center" wrapText="1"/>
    </xf>
    <xf numFmtId="0" fontId="0" fillId="18" borderId="0" xfId="0" applyFill="1" applyAlignment="1">
      <alignment horizontal="justify" vertical="top"/>
    </xf>
    <xf numFmtId="0" fontId="0" fillId="0" borderId="41" xfId="0" applyBorder="1" applyAlignment="1">
      <alignment horizontal="center"/>
    </xf>
    <xf numFmtId="0" fontId="0" fillId="0" borderId="42" xfId="0" applyBorder="1"/>
    <xf numFmtId="0" fontId="0" fillId="0" borderId="39" xfId="0" applyBorder="1"/>
    <xf numFmtId="0" fontId="0" fillId="0" borderId="43" xfId="0" applyBorder="1"/>
    <xf numFmtId="0" fontId="0" fillId="0" borderId="44" xfId="0" applyBorder="1"/>
    <xf numFmtId="0" fontId="0" fillId="0" borderId="45" xfId="0" applyBorder="1"/>
    <xf numFmtId="0" fontId="0" fillId="0" borderId="46" xfId="0" applyBorder="1"/>
    <xf numFmtId="9" fontId="20" fillId="18" borderId="27" xfId="2" applyFont="1" applyFill="1" applyBorder="1" applyAlignment="1">
      <alignment horizontal="center" vertical="center" wrapText="1"/>
    </xf>
    <xf numFmtId="0" fontId="20" fillId="18" borderId="47" xfId="0" applyFont="1" applyFill="1" applyBorder="1" applyAlignment="1">
      <alignment horizontal="center" vertical="center" wrapText="1"/>
    </xf>
    <xf numFmtId="0" fontId="24" fillId="0" borderId="24" xfId="0" applyFont="1" applyBorder="1" applyAlignment="1">
      <alignment vertical="top" wrapText="1"/>
    </xf>
    <xf numFmtId="0" fontId="0" fillId="0" borderId="48" xfId="0" applyBorder="1" applyAlignment="1">
      <alignment horizontal="left" vertical="top" wrapText="1"/>
    </xf>
    <xf numFmtId="0" fontId="24" fillId="0" borderId="37" xfId="0" applyFont="1" applyBorder="1" applyAlignment="1">
      <alignment vertical="top" wrapText="1"/>
    </xf>
    <xf numFmtId="0" fontId="24" fillId="0" borderId="38" xfId="0" applyFont="1" applyBorder="1" applyAlignment="1">
      <alignment wrapText="1"/>
    </xf>
    <xf numFmtId="0" fontId="24" fillId="0" borderId="38" xfId="0" applyFont="1" applyBorder="1" applyAlignment="1">
      <alignment horizontal="left" vertical="top" wrapText="1"/>
    </xf>
    <xf numFmtId="0" fontId="24" fillId="0" borderId="38" xfId="0" applyFont="1" applyBorder="1" applyAlignment="1">
      <alignment vertical="top" wrapText="1"/>
    </xf>
    <xf numFmtId="0" fontId="0" fillId="0" borderId="35" xfId="0" applyBorder="1" applyAlignment="1">
      <alignment horizontal="left" vertical="top" wrapText="1"/>
    </xf>
    <xf numFmtId="0" fontId="0" fillId="0" borderId="32" xfId="0" applyBorder="1" applyAlignment="1">
      <alignment vertical="top"/>
    </xf>
    <xf numFmtId="0" fontId="24" fillId="0" borderId="32" xfId="0" applyFont="1" applyBorder="1" applyAlignment="1">
      <alignment wrapText="1"/>
    </xf>
    <xf numFmtId="0" fontId="24" fillId="0" borderId="53" xfId="0" applyFont="1" applyBorder="1" applyAlignment="1">
      <alignment horizontal="left" vertical="top" wrapText="1"/>
    </xf>
    <xf numFmtId="0" fontId="0" fillId="0" borderId="54" xfId="0" applyBorder="1" applyAlignment="1">
      <alignment vertical="top" wrapText="1"/>
    </xf>
    <xf numFmtId="0" fontId="30" fillId="0" borderId="51" xfId="0" applyFont="1" applyBorder="1" applyAlignment="1">
      <alignment vertical="top" wrapText="1"/>
    </xf>
    <xf numFmtId="0" fontId="24" fillId="0" borderId="50" xfId="0" applyFont="1" applyBorder="1" applyAlignment="1">
      <alignment vertical="top" wrapText="1"/>
    </xf>
    <xf numFmtId="0" fontId="24" fillId="0" borderId="53" xfId="0" applyFont="1" applyBorder="1" applyAlignment="1">
      <alignment vertical="top" wrapText="1"/>
    </xf>
    <xf numFmtId="0" fontId="24" fillId="0" borderId="51" xfId="0" applyFont="1" applyBorder="1" applyAlignment="1">
      <alignment vertical="top" wrapText="1"/>
    </xf>
    <xf numFmtId="9" fontId="0" fillId="28" borderId="0" xfId="0" applyNumberFormat="1" applyFill="1"/>
    <xf numFmtId="9" fontId="0" fillId="28" borderId="0" xfId="0" applyNumberFormat="1" applyFill="1" applyAlignment="1">
      <alignment horizontal="center" vertical="center" wrapText="1"/>
    </xf>
    <xf numFmtId="0" fontId="3" fillId="12" borderId="6" xfId="0" applyFont="1" applyFill="1" applyBorder="1" applyAlignment="1">
      <alignment horizontal="center"/>
    </xf>
    <xf numFmtId="0" fontId="0" fillId="0" borderId="0" xfId="0" applyAlignment="1">
      <alignment horizontal="center" wrapText="1"/>
    </xf>
    <xf numFmtId="0" fontId="0" fillId="0" borderId="8" xfId="0" applyBorder="1" applyAlignment="1">
      <alignment horizont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wrapText="1"/>
    </xf>
    <xf numFmtId="0" fontId="3" fillId="0" borderId="8"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9" fillId="18" borderId="6" xfId="0" applyFont="1" applyFill="1" applyBorder="1" applyAlignment="1">
      <alignment horizontal="left" vertical="center" wrapText="1"/>
    </xf>
    <xf numFmtId="0" fontId="9" fillId="16" borderId="12" xfId="0" applyFont="1" applyFill="1" applyBorder="1" applyAlignment="1">
      <alignment horizontal="center" vertical="center" wrapText="1"/>
    </xf>
    <xf numFmtId="0" fontId="9" fillId="16" borderId="0" xfId="0" applyFont="1" applyFill="1" applyAlignment="1">
      <alignment horizontal="center" vertical="center" wrapText="1"/>
    </xf>
    <xf numFmtId="0" fontId="9" fillId="16" borderId="13" xfId="0" applyFont="1" applyFill="1" applyBorder="1" applyAlignment="1">
      <alignment horizontal="center" vertical="center" wrapText="1"/>
    </xf>
    <xf numFmtId="0" fontId="9" fillId="16" borderId="14" xfId="0" applyFont="1" applyFill="1" applyBorder="1" applyAlignment="1">
      <alignment horizontal="center" vertical="center" wrapText="1"/>
    </xf>
    <xf numFmtId="0" fontId="9" fillId="16" borderId="9" xfId="0" applyFont="1" applyFill="1" applyBorder="1" applyAlignment="1">
      <alignment horizontal="center" vertical="center" wrapText="1"/>
    </xf>
    <xf numFmtId="0" fontId="15" fillId="16" borderId="10" xfId="0" applyFont="1" applyFill="1" applyBorder="1" applyAlignment="1">
      <alignment horizontal="center" vertical="center" wrapText="1"/>
    </xf>
    <xf numFmtId="0" fontId="9" fillId="16" borderId="10" xfId="0" applyFont="1" applyFill="1" applyBorder="1" applyAlignment="1">
      <alignment horizontal="center" vertical="center" wrapText="1"/>
    </xf>
    <xf numFmtId="0" fontId="9" fillId="16" borderId="11" xfId="0" applyFont="1" applyFill="1" applyBorder="1" applyAlignment="1">
      <alignment horizontal="center" vertical="center" wrapText="1"/>
    </xf>
    <xf numFmtId="0" fontId="19" fillId="23" borderId="10" xfId="0" applyFont="1" applyFill="1" applyBorder="1" applyAlignment="1">
      <alignment horizontal="center" vertical="center" wrapText="1"/>
    </xf>
    <xf numFmtId="0" fontId="19" fillId="23" borderId="11" xfId="0" applyFont="1" applyFill="1" applyBorder="1" applyAlignment="1">
      <alignment horizontal="center" vertical="center" wrapText="1"/>
    </xf>
    <xf numFmtId="9" fontId="19" fillId="9" borderId="4" xfId="2" applyFont="1" applyFill="1" applyBorder="1" applyAlignment="1">
      <alignment horizontal="center" vertical="center" wrapText="1"/>
    </xf>
    <xf numFmtId="9" fontId="19" fillId="9" borderId="5" xfId="2" applyFont="1" applyFill="1" applyBorder="1" applyAlignment="1">
      <alignment horizontal="center" vertical="center" wrapText="1"/>
    </xf>
    <xf numFmtId="9" fontId="19" fillId="9" borderId="7" xfId="2"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9" fillId="9" borderId="7" xfId="0" applyFont="1" applyFill="1" applyBorder="1" applyAlignment="1">
      <alignment horizontal="center" vertical="center" wrapText="1"/>
    </xf>
    <xf numFmtId="9" fontId="21" fillId="18" borderId="4" xfId="2" applyFont="1" applyFill="1" applyBorder="1" applyAlignment="1">
      <alignment horizontal="center" vertical="center" wrapText="1"/>
    </xf>
    <xf numFmtId="9" fontId="21" fillId="18" borderId="5" xfId="2" applyFont="1" applyFill="1" applyBorder="1" applyAlignment="1">
      <alignment horizontal="center" vertical="center" wrapText="1"/>
    </xf>
    <xf numFmtId="9" fontId="21" fillId="18" borderId="7" xfId="2" applyFont="1" applyFill="1" applyBorder="1" applyAlignment="1">
      <alignment horizontal="center" vertical="center" wrapText="1"/>
    </xf>
    <xf numFmtId="0" fontId="21" fillId="18" borderId="4" xfId="0" applyFont="1" applyFill="1" applyBorder="1" applyAlignment="1">
      <alignment horizontal="center" vertical="center" wrapText="1"/>
    </xf>
    <xf numFmtId="0" fontId="21" fillId="18" borderId="5" xfId="0" applyFont="1" applyFill="1" applyBorder="1" applyAlignment="1">
      <alignment horizontal="center" vertical="center" wrapText="1"/>
    </xf>
    <xf numFmtId="0" fontId="21" fillId="18" borderId="7" xfId="0" applyFont="1" applyFill="1" applyBorder="1" applyAlignment="1">
      <alignment horizontal="center" vertical="center" wrapText="1"/>
    </xf>
    <xf numFmtId="9" fontId="22" fillId="9" borderId="4" xfId="2" applyFont="1" applyFill="1" applyBorder="1" applyAlignment="1">
      <alignment horizontal="center" vertical="center" wrapText="1"/>
    </xf>
    <xf numFmtId="9" fontId="22" fillId="9" borderId="5" xfId="2" applyFont="1" applyFill="1" applyBorder="1" applyAlignment="1">
      <alignment horizontal="center" vertical="center" wrapText="1"/>
    </xf>
    <xf numFmtId="9" fontId="22" fillId="9" borderId="7" xfId="2" applyFont="1" applyFill="1" applyBorder="1" applyAlignment="1">
      <alignment horizontal="center" vertical="center" wrapText="1"/>
    </xf>
    <xf numFmtId="9" fontId="21" fillId="9" borderId="4" xfId="2" applyFont="1" applyFill="1" applyBorder="1" applyAlignment="1">
      <alignment horizontal="center" vertical="center" wrapText="1"/>
    </xf>
    <xf numFmtId="9" fontId="21" fillId="9" borderId="5" xfId="2" applyFont="1" applyFill="1" applyBorder="1" applyAlignment="1">
      <alignment horizontal="center" vertical="center" wrapText="1"/>
    </xf>
    <xf numFmtId="9" fontId="21" fillId="9" borderId="7" xfId="2" applyFont="1" applyFill="1" applyBorder="1" applyAlignment="1">
      <alignment horizontal="center" vertical="center" wrapText="1"/>
    </xf>
    <xf numFmtId="1" fontId="21" fillId="9" borderId="4" xfId="2" applyNumberFormat="1" applyFont="1" applyFill="1" applyBorder="1" applyAlignment="1">
      <alignment horizontal="center" vertical="center" wrapText="1"/>
    </xf>
    <xf numFmtId="1" fontId="21" fillId="9" borderId="5" xfId="2" applyNumberFormat="1" applyFont="1" applyFill="1" applyBorder="1" applyAlignment="1">
      <alignment horizontal="center" vertical="center" wrapText="1"/>
    </xf>
    <xf numFmtId="1" fontId="21" fillId="9" borderId="7" xfId="2" applyNumberFormat="1" applyFont="1" applyFill="1" applyBorder="1" applyAlignment="1">
      <alignment horizontal="center" vertical="center" wrapText="1"/>
    </xf>
    <xf numFmtId="9" fontId="22" fillId="18" borderId="4" xfId="2" applyFont="1" applyFill="1" applyBorder="1" applyAlignment="1">
      <alignment horizontal="center" vertical="center" wrapText="1"/>
    </xf>
    <xf numFmtId="9" fontId="22" fillId="18" borderId="5" xfId="2" applyFont="1" applyFill="1" applyBorder="1" applyAlignment="1">
      <alignment horizontal="center" vertical="center" wrapText="1"/>
    </xf>
    <xf numFmtId="9" fontId="22" fillId="18" borderId="7" xfId="2" applyFont="1" applyFill="1" applyBorder="1" applyAlignment="1">
      <alignment horizontal="center" vertical="center" wrapText="1"/>
    </xf>
    <xf numFmtId="0" fontId="22" fillId="18" borderId="4" xfId="0" applyFont="1" applyFill="1" applyBorder="1" applyAlignment="1">
      <alignment horizontal="center" vertical="center" wrapText="1"/>
    </xf>
    <xf numFmtId="0" fontId="22" fillId="18" borderId="5" xfId="0" applyFont="1" applyFill="1" applyBorder="1" applyAlignment="1">
      <alignment horizontal="center" vertical="center" wrapText="1"/>
    </xf>
    <xf numFmtId="0" fontId="22" fillId="18" borderId="7" xfId="0" applyFont="1" applyFill="1" applyBorder="1" applyAlignment="1">
      <alignment horizontal="center" vertical="center" wrapText="1"/>
    </xf>
    <xf numFmtId="9" fontId="20" fillId="18" borderId="4" xfId="2" applyFont="1" applyFill="1" applyBorder="1" applyAlignment="1">
      <alignment horizontal="center" vertical="center" wrapText="1"/>
    </xf>
    <xf numFmtId="9" fontId="20" fillId="18" borderId="7" xfId="2" applyFont="1" applyFill="1" applyBorder="1" applyAlignment="1">
      <alignment horizontal="center" vertical="center" wrapText="1"/>
    </xf>
    <xf numFmtId="9" fontId="20" fillId="18" borderId="5" xfId="2" applyFont="1" applyFill="1" applyBorder="1" applyAlignment="1">
      <alignment horizontal="center" vertical="center" wrapText="1"/>
    </xf>
    <xf numFmtId="2" fontId="21" fillId="18" borderId="4" xfId="2" applyNumberFormat="1" applyFont="1" applyFill="1" applyBorder="1" applyAlignment="1">
      <alignment horizontal="center" vertical="center" wrapText="1"/>
    </xf>
    <xf numFmtId="2" fontId="21" fillId="18" borderId="5" xfId="2" applyNumberFormat="1" applyFont="1" applyFill="1" applyBorder="1" applyAlignment="1">
      <alignment horizontal="center" vertical="center" wrapText="1"/>
    </xf>
    <xf numFmtId="2" fontId="21" fillId="18" borderId="7" xfId="2" applyNumberFormat="1" applyFont="1" applyFill="1" applyBorder="1" applyAlignment="1">
      <alignment horizontal="center" vertical="center" wrapText="1"/>
    </xf>
    <xf numFmtId="9" fontId="21" fillId="13" borderId="4" xfId="2" applyFont="1" applyFill="1" applyBorder="1" applyAlignment="1">
      <alignment horizontal="center" vertical="center" wrapText="1"/>
    </xf>
    <xf numFmtId="9" fontId="21" fillId="13" borderId="5" xfId="2" applyFont="1" applyFill="1" applyBorder="1" applyAlignment="1">
      <alignment horizontal="center" vertical="center" wrapText="1"/>
    </xf>
    <xf numFmtId="9" fontId="21" fillId="13" borderId="7" xfId="2" applyFont="1" applyFill="1" applyBorder="1" applyAlignment="1">
      <alignment horizontal="center" vertical="center" wrapText="1"/>
    </xf>
    <xf numFmtId="1" fontId="21" fillId="13" borderId="4" xfId="2" applyNumberFormat="1" applyFont="1" applyFill="1" applyBorder="1" applyAlignment="1">
      <alignment horizontal="center" vertical="center" wrapText="1"/>
    </xf>
    <xf numFmtId="1" fontId="21" fillId="13" borderId="5" xfId="2" applyNumberFormat="1" applyFont="1" applyFill="1" applyBorder="1" applyAlignment="1">
      <alignment horizontal="center" vertical="center" wrapText="1"/>
    </xf>
    <xf numFmtId="1" fontId="21" fillId="13" borderId="7" xfId="2" applyNumberFormat="1" applyFont="1" applyFill="1" applyBorder="1" applyAlignment="1">
      <alignment horizontal="center" vertical="center" wrapText="1"/>
    </xf>
    <xf numFmtId="9" fontId="20" fillId="13" borderId="10" xfId="2" applyFont="1" applyFill="1" applyBorder="1" applyAlignment="1">
      <alignment horizontal="center" vertical="center" wrapText="1"/>
    </xf>
    <xf numFmtId="9" fontId="21" fillId="13" borderId="16" xfId="2" applyFont="1" applyFill="1" applyBorder="1" applyAlignment="1">
      <alignment horizontal="center" vertical="center" wrapText="1"/>
    </xf>
    <xf numFmtId="9" fontId="21" fillId="13" borderId="17" xfId="2" applyFont="1" applyFill="1" applyBorder="1" applyAlignment="1">
      <alignment horizontal="center" vertical="center" wrapText="1"/>
    </xf>
    <xf numFmtId="9" fontId="21" fillId="13" borderId="18" xfId="2" applyFont="1" applyFill="1" applyBorder="1" applyAlignment="1">
      <alignment horizontal="center" vertical="center" wrapText="1"/>
    </xf>
    <xf numFmtId="9" fontId="19" fillId="12" borderId="4" xfId="2" applyFont="1" applyFill="1" applyBorder="1" applyAlignment="1">
      <alignment horizontal="center" vertical="center" wrapText="1"/>
    </xf>
    <xf numFmtId="9" fontId="19" fillId="12" borderId="7" xfId="2"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9" fillId="12" borderId="7" xfId="0" applyFont="1" applyFill="1" applyBorder="1" applyAlignment="1">
      <alignment horizontal="center" vertical="center" wrapText="1"/>
    </xf>
    <xf numFmtId="0" fontId="20" fillId="13" borderId="4" xfId="0" applyFont="1" applyFill="1" applyBorder="1" applyAlignment="1">
      <alignment horizontal="center" vertical="center" wrapText="1"/>
    </xf>
    <xf numFmtId="0" fontId="20" fillId="13" borderId="5" xfId="0" applyFont="1" applyFill="1" applyBorder="1" applyAlignment="1">
      <alignment horizontal="center" vertical="center" wrapText="1"/>
    </xf>
    <xf numFmtId="0" fontId="20" fillId="13" borderId="7" xfId="0" applyFont="1" applyFill="1" applyBorder="1" applyAlignment="1">
      <alignment horizontal="center" vertical="center" wrapText="1"/>
    </xf>
    <xf numFmtId="0" fontId="20" fillId="18" borderId="4" xfId="0" applyFont="1" applyFill="1" applyBorder="1" applyAlignment="1">
      <alignment horizontal="center" vertical="center" wrapText="1"/>
    </xf>
    <xf numFmtId="0" fontId="20" fillId="18" borderId="5" xfId="0" applyFont="1" applyFill="1" applyBorder="1" applyAlignment="1">
      <alignment horizontal="center" vertical="center" wrapText="1"/>
    </xf>
    <xf numFmtId="0" fontId="20" fillId="18" borderId="7"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0" fillId="12" borderId="5"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19" fillId="12" borderId="5" xfId="0" applyFont="1" applyFill="1" applyBorder="1" applyAlignment="1">
      <alignment horizontal="center" vertical="center" wrapText="1"/>
    </xf>
    <xf numFmtId="9" fontId="19" fillId="12" borderId="5" xfId="2" applyFont="1" applyFill="1" applyBorder="1" applyAlignment="1">
      <alignment horizontal="center" vertical="center" wrapText="1"/>
    </xf>
    <xf numFmtId="9" fontId="20" fillId="13" borderId="4" xfId="2" applyFont="1" applyFill="1" applyBorder="1" applyAlignment="1">
      <alignment horizontal="center" vertical="center" wrapText="1"/>
    </xf>
    <xf numFmtId="9" fontId="20" fillId="13" borderId="5" xfId="2" applyFont="1" applyFill="1" applyBorder="1" applyAlignment="1">
      <alignment horizontal="center" vertical="center" wrapText="1"/>
    </xf>
    <xf numFmtId="3" fontId="19" fillId="9" borderId="4" xfId="0" applyNumberFormat="1" applyFont="1" applyFill="1" applyBorder="1" applyAlignment="1">
      <alignment horizontal="center" vertical="center" wrapText="1"/>
    </xf>
    <xf numFmtId="3" fontId="19" fillId="9" borderId="5" xfId="0" applyNumberFormat="1" applyFont="1" applyFill="1" applyBorder="1" applyAlignment="1">
      <alignment horizontal="center" vertical="center" wrapText="1"/>
    </xf>
    <xf numFmtId="3" fontId="19" fillId="9" borderId="7" xfId="0" applyNumberFormat="1" applyFont="1" applyFill="1" applyBorder="1" applyAlignment="1">
      <alignment horizontal="center" vertical="center" wrapText="1"/>
    </xf>
    <xf numFmtId="3" fontId="19" fillId="10" borderId="4" xfId="0" applyNumberFormat="1" applyFont="1" applyFill="1" applyBorder="1" applyAlignment="1">
      <alignment horizontal="center" vertical="center" wrapText="1"/>
    </xf>
    <xf numFmtId="3" fontId="19" fillId="10" borderId="7" xfId="0" applyNumberFormat="1"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5" xfId="0" applyFont="1" applyFill="1" applyBorder="1" applyAlignment="1">
      <alignment horizontal="center" vertical="center" wrapText="1"/>
    </xf>
    <xf numFmtId="0" fontId="20" fillId="9" borderId="7" xfId="0" applyFont="1" applyFill="1" applyBorder="1" applyAlignment="1">
      <alignment horizontal="center" vertical="center" wrapText="1"/>
    </xf>
    <xf numFmtId="9" fontId="19" fillId="18" borderId="4" xfId="2" applyFont="1" applyFill="1" applyBorder="1" applyAlignment="1">
      <alignment horizontal="center" vertical="center" wrapText="1"/>
    </xf>
    <xf numFmtId="9" fontId="19" fillId="18" borderId="7" xfId="2" applyFont="1" applyFill="1" applyBorder="1" applyAlignment="1">
      <alignment horizontal="center" vertical="center" wrapText="1"/>
    </xf>
    <xf numFmtId="3" fontId="19" fillId="12" borderId="4" xfId="0" applyNumberFormat="1" applyFont="1" applyFill="1" applyBorder="1" applyAlignment="1">
      <alignment horizontal="center" vertical="center" wrapText="1"/>
    </xf>
    <xf numFmtId="3" fontId="19" fillId="12" borderId="5" xfId="0" applyNumberFormat="1" applyFont="1" applyFill="1" applyBorder="1" applyAlignment="1">
      <alignment horizontal="center" vertical="center" wrapText="1"/>
    </xf>
    <xf numFmtId="3" fontId="19" fillId="12" borderId="7" xfId="0" applyNumberFormat="1" applyFont="1" applyFill="1" applyBorder="1" applyAlignment="1">
      <alignment horizontal="center" vertical="center" wrapText="1"/>
    </xf>
    <xf numFmtId="9" fontId="19" fillId="13" borderId="4" xfId="2" applyFont="1" applyFill="1" applyBorder="1" applyAlignment="1">
      <alignment horizontal="center" vertical="center" wrapText="1"/>
    </xf>
    <xf numFmtId="9" fontId="19" fillId="13" borderId="7" xfId="2" applyFont="1" applyFill="1" applyBorder="1" applyAlignment="1">
      <alignment horizontal="center" vertical="center" wrapText="1"/>
    </xf>
    <xf numFmtId="9" fontId="19" fillId="13" borderId="5" xfId="2" applyFont="1" applyFill="1" applyBorder="1" applyAlignment="1">
      <alignment horizontal="center" vertical="center" wrapText="1"/>
    </xf>
    <xf numFmtId="9" fontId="19" fillId="18" borderId="5" xfId="2" applyFont="1" applyFill="1" applyBorder="1" applyAlignment="1">
      <alignment horizontal="center" vertical="center" wrapText="1"/>
    </xf>
    <xf numFmtId="9" fontId="19" fillId="18" borderId="4" xfId="0" applyNumberFormat="1"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9" fillId="18" borderId="7" xfId="0" applyFont="1" applyFill="1" applyBorder="1" applyAlignment="1">
      <alignment horizontal="center" vertical="center" wrapText="1"/>
    </xf>
    <xf numFmtId="0" fontId="24" fillId="0" borderId="15" xfId="0" applyFont="1" applyBorder="1" applyAlignment="1">
      <alignment horizontal="left" vertical="top" wrapText="1"/>
    </xf>
    <xf numFmtId="0" fontId="1" fillId="0" borderId="10" xfId="0" applyFont="1" applyBorder="1" applyAlignment="1">
      <alignment horizontal="left" vertical="top" wrapText="1"/>
    </xf>
    <xf numFmtId="0" fontId="24" fillId="0" borderId="31" xfId="0" applyFont="1" applyBorder="1" applyAlignment="1">
      <alignment horizontal="left" vertical="top" wrapText="1"/>
    </xf>
    <xf numFmtId="0" fontId="1" fillId="0" borderId="12" xfId="0" applyFont="1" applyBorder="1" applyAlignment="1">
      <alignment horizontal="left" vertical="top" wrapText="1"/>
    </xf>
    <xf numFmtId="0" fontId="1" fillId="0" borderId="11" xfId="0" applyFont="1" applyBorder="1" applyAlignment="1">
      <alignment horizontal="left" vertical="top" wrapText="1"/>
    </xf>
    <xf numFmtId="0" fontId="1" fillId="0" borderId="15" xfId="0" applyFont="1" applyBorder="1" applyAlignment="1">
      <alignment horizontal="left" vertical="top" wrapText="1"/>
    </xf>
    <xf numFmtId="0" fontId="24" fillId="25" borderId="11" xfId="0" applyFont="1" applyFill="1" applyBorder="1" applyAlignment="1">
      <alignment horizontal="left" vertical="top" wrapText="1"/>
    </xf>
    <xf numFmtId="0" fontId="24" fillId="25" borderId="19" xfId="0" applyFont="1" applyFill="1" applyBorder="1" applyAlignment="1">
      <alignment horizontal="left" vertical="top" wrapText="1"/>
    </xf>
    <xf numFmtId="0" fontId="24" fillId="25" borderId="15" xfId="0" applyFont="1" applyFill="1" applyBorder="1" applyAlignment="1">
      <alignment horizontal="left" vertical="top" wrapText="1"/>
    </xf>
    <xf numFmtId="0" fontId="24" fillId="0" borderId="10" xfId="0" applyFont="1" applyBorder="1" applyAlignment="1">
      <alignment horizontal="left" vertical="top" wrapText="1"/>
    </xf>
    <xf numFmtId="0" fontId="0" fillId="0" borderId="39" xfId="0" applyBorder="1" applyAlignment="1">
      <alignment horizontal="left" vertical="top" wrapText="1"/>
    </xf>
    <xf numFmtId="0" fontId="0" fillId="0" borderId="44" xfId="0" applyBorder="1" applyAlignment="1">
      <alignment horizontal="left" vertical="top"/>
    </xf>
    <xf numFmtId="0" fontId="1" fillId="0" borderId="31" xfId="0" applyFont="1" applyBorder="1" applyAlignment="1">
      <alignment horizontal="left" vertical="top" wrapText="1"/>
    </xf>
    <xf numFmtId="0" fontId="1" fillId="0" borderId="24" xfId="0" applyFont="1" applyBorder="1" applyAlignment="1">
      <alignment horizontal="left" vertical="top" wrapText="1"/>
    </xf>
    <xf numFmtId="0" fontId="1" fillId="0" borderId="21" xfId="0" applyFont="1" applyBorder="1" applyAlignment="1">
      <alignment horizontal="left" vertical="top" wrapText="1"/>
    </xf>
    <xf numFmtId="0" fontId="24" fillId="25" borderId="21" xfId="0" applyFont="1" applyFill="1" applyBorder="1" applyAlignment="1">
      <alignment horizontal="left" vertical="top" wrapText="1"/>
    </xf>
    <xf numFmtId="0" fontId="24" fillId="0" borderId="11" xfId="0" applyFont="1" applyBorder="1" applyAlignment="1">
      <alignment horizontal="left" vertical="top" wrapText="1"/>
    </xf>
    <xf numFmtId="0" fontId="0" fillId="0" borderId="19" xfId="0" applyBorder="1" applyAlignment="1">
      <alignment horizontal="left" vertical="top"/>
    </xf>
    <xf numFmtId="0" fontId="24" fillId="0" borderId="12" xfId="0" applyFont="1" applyBorder="1" applyAlignment="1">
      <alignment horizontal="left" vertical="top" wrapText="1"/>
    </xf>
    <xf numFmtId="165" fontId="19" fillId="18" borderId="4" xfId="2" applyNumberFormat="1" applyFont="1" applyFill="1" applyBorder="1" applyAlignment="1">
      <alignment horizontal="center" vertical="center" wrapText="1"/>
    </xf>
    <xf numFmtId="165" fontId="19" fillId="18" borderId="7" xfId="2" applyNumberFormat="1" applyFont="1" applyFill="1" applyBorder="1" applyAlignment="1">
      <alignment horizontal="center" vertical="center" wrapText="1"/>
    </xf>
    <xf numFmtId="0" fontId="0" fillId="0" borderId="11" xfId="0" applyBorder="1" applyAlignment="1">
      <alignment horizontal="left" vertical="top"/>
    </xf>
    <xf numFmtId="0" fontId="24" fillId="0" borderId="24" xfId="0" applyFont="1" applyBorder="1" applyAlignment="1">
      <alignment horizontal="left" wrapText="1"/>
    </xf>
    <xf numFmtId="0" fontId="0" fillId="0" borderId="21" xfId="0" applyBorder="1" applyAlignment="1">
      <alignment horizontal="left"/>
    </xf>
    <xf numFmtId="0" fontId="24" fillId="0" borderId="21" xfId="0" applyFont="1" applyBorder="1" applyAlignment="1">
      <alignment horizontal="left" vertical="top" wrapText="1"/>
    </xf>
    <xf numFmtId="0" fontId="24" fillId="0" borderId="24" xfId="0" applyFont="1" applyBorder="1" applyAlignment="1">
      <alignment horizontal="left" vertical="top" wrapText="1"/>
    </xf>
    <xf numFmtId="9" fontId="19" fillId="9" borderId="10" xfId="2" applyFont="1" applyFill="1" applyBorder="1" applyAlignment="1">
      <alignment horizontal="center" vertical="center" wrapText="1"/>
    </xf>
    <xf numFmtId="9" fontId="19" fillId="9" borderId="11" xfId="2" applyFont="1" applyFill="1" applyBorder="1" applyAlignment="1">
      <alignment horizontal="center" vertical="center" wrapText="1"/>
    </xf>
    <xf numFmtId="9" fontId="19" fillId="9" borderId="19" xfId="2" applyFont="1" applyFill="1" applyBorder="1" applyAlignment="1">
      <alignment horizontal="center" vertical="center" wrapText="1"/>
    </xf>
    <xf numFmtId="9" fontId="19" fillId="9" borderId="28" xfId="2" applyFont="1" applyFill="1" applyBorder="1" applyAlignment="1">
      <alignment horizontal="center" vertical="center" wrapText="1"/>
    </xf>
    <xf numFmtId="9" fontId="19" fillId="9" borderId="15" xfId="2" applyFont="1" applyFill="1" applyBorder="1" applyAlignment="1">
      <alignment horizontal="center" vertical="center" wrapText="1"/>
    </xf>
    <xf numFmtId="9" fontId="19" fillId="9" borderId="30" xfId="2" applyFont="1" applyFill="1" applyBorder="1" applyAlignment="1">
      <alignment horizontal="center" vertical="center" wrapText="1"/>
    </xf>
    <xf numFmtId="9" fontId="20" fillId="13" borderId="16" xfId="2" applyFont="1" applyFill="1" applyBorder="1" applyAlignment="1">
      <alignment horizontal="center" vertical="center" wrapText="1"/>
    </xf>
    <xf numFmtId="9" fontId="20" fillId="13" borderId="17" xfId="2" applyFont="1" applyFill="1" applyBorder="1" applyAlignment="1">
      <alignment horizontal="center" vertical="center" wrapText="1"/>
    </xf>
    <xf numFmtId="9" fontId="21" fillId="13" borderId="29" xfId="2" applyFont="1" applyFill="1" applyBorder="1" applyAlignment="1">
      <alignment horizontal="center" vertical="center" wrapText="1"/>
    </xf>
    <xf numFmtId="9" fontId="19" fillId="9" borderId="27" xfId="2" applyFont="1" applyFill="1" applyBorder="1" applyAlignment="1">
      <alignment horizontal="center" vertical="center" wrapText="1"/>
    </xf>
    <xf numFmtId="0" fontId="19" fillId="9" borderId="10" xfId="0" applyFont="1" applyFill="1" applyBorder="1" applyAlignment="1">
      <alignment horizontal="center" vertical="center" wrapText="1"/>
    </xf>
    <xf numFmtId="0" fontId="20" fillId="9" borderId="10" xfId="0" applyFont="1" applyFill="1" applyBorder="1" applyAlignment="1">
      <alignment horizontal="center" vertical="center" wrapText="1"/>
    </xf>
    <xf numFmtId="9" fontId="22" fillId="9" borderId="16" xfId="2" applyFont="1" applyFill="1" applyBorder="1" applyAlignment="1">
      <alignment horizontal="center" vertical="center" wrapText="1"/>
    </xf>
    <xf numFmtId="9" fontId="22" fillId="9" borderId="17" xfId="2" applyFont="1" applyFill="1" applyBorder="1" applyAlignment="1">
      <alignment horizontal="center" vertical="center" wrapText="1"/>
    </xf>
    <xf numFmtId="9" fontId="22" fillId="9" borderId="18" xfId="2" applyFont="1" applyFill="1" applyBorder="1" applyAlignment="1">
      <alignment horizontal="center" vertical="center" wrapText="1"/>
    </xf>
    <xf numFmtId="0" fontId="0" fillId="9" borderId="4" xfId="0" applyFill="1" applyBorder="1" applyAlignment="1">
      <alignment horizontal="center"/>
    </xf>
    <xf numFmtId="0" fontId="0" fillId="9" borderId="5" xfId="0" applyFill="1" applyBorder="1" applyAlignment="1">
      <alignment horizontal="center"/>
    </xf>
    <xf numFmtId="0" fontId="0" fillId="9" borderId="27" xfId="0" applyFill="1" applyBorder="1" applyAlignment="1">
      <alignment horizontal="center"/>
    </xf>
    <xf numFmtId="0" fontId="0" fillId="0" borderId="37" xfId="0" applyBorder="1" applyAlignment="1">
      <alignment horizontal="left" vertical="top" wrapText="1"/>
    </xf>
    <xf numFmtId="0" fontId="0" fillId="0" borderId="32" xfId="0" applyBorder="1" applyAlignment="1">
      <alignment horizontal="left" vertical="top" wrapText="1"/>
    </xf>
    <xf numFmtId="0" fontId="24" fillId="0" borderId="37" xfId="0" applyFont="1" applyBorder="1" applyAlignment="1">
      <alignment horizontal="left" vertical="top" wrapText="1"/>
    </xf>
    <xf numFmtId="0" fontId="1" fillId="0" borderId="32" xfId="0" applyFont="1" applyBorder="1" applyAlignment="1">
      <alignment horizontal="left" vertical="top" wrapText="1"/>
    </xf>
    <xf numFmtId="0" fontId="1" fillId="0" borderId="49" xfId="0" applyFont="1" applyBorder="1" applyAlignment="1">
      <alignment horizontal="left" vertical="top" wrapText="1"/>
    </xf>
    <xf numFmtId="0" fontId="1" fillId="0" borderId="39" xfId="0" applyFont="1" applyBorder="1" applyAlignment="1">
      <alignment horizontal="left" vertical="top" wrapText="1"/>
    </xf>
    <xf numFmtId="0" fontId="0" fillId="0" borderId="35" xfId="0" applyBorder="1" applyAlignment="1">
      <alignment horizontal="left" vertical="top" wrapText="1"/>
    </xf>
    <xf numFmtId="9" fontId="21" fillId="13" borderId="22" xfId="2" applyFont="1" applyFill="1" applyBorder="1" applyAlignment="1">
      <alignment horizontal="center" vertical="center" wrapText="1"/>
    </xf>
    <xf numFmtId="9" fontId="21" fillId="13" borderId="20" xfId="2" applyFont="1" applyFill="1" applyBorder="1" applyAlignment="1">
      <alignment horizontal="center" vertical="center" wrapText="1"/>
    </xf>
    <xf numFmtId="9" fontId="19" fillId="13" borderId="29" xfId="0" applyNumberFormat="1" applyFont="1" applyFill="1" applyBorder="1" applyAlignment="1">
      <alignment horizontal="center" vertical="center" wrapText="1"/>
    </xf>
    <xf numFmtId="9" fontId="19" fillId="13" borderId="7" xfId="0" applyNumberFormat="1" applyFont="1" applyFill="1" applyBorder="1" applyAlignment="1">
      <alignment horizontal="center" vertical="center" wrapText="1"/>
    </xf>
    <xf numFmtId="0" fontId="19" fillId="13" borderId="29" xfId="0" applyFont="1" applyFill="1" applyBorder="1" applyAlignment="1">
      <alignment horizontal="center" vertical="center" wrapText="1"/>
    </xf>
    <xf numFmtId="0" fontId="19" fillId="13" borderId="7" xfId="0" applyFont="1" applyFill="1" applyBorder="1" applyAlignment="1">
      <alignment horizontal="center" vertical="center" wrapText="1"/>
    </xf>
    <xf numFmtId="165" fontId="19" fillId="9" borderId="4" xfId="2" applyNumberFormat="1" applyFont="1" applyFill="1" applyBorder="1" applyAlignment="1">
      <alignment horizontal="center" vertical="center" wrapText="1"/>
    </xf>
    <xf numFmtId="165" fontId="19" fillId="9" borderId="7" xfId="2" applyNumberFormat="1"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9" borderId="25" xfId="0" applyFont="1" applyFill="1" applyBorder="1" applyAlignment="1">
      <alignment horizontal="center" vertical="center" wrapText="1"/>
    </xf>
    <xf numFmtId="0" fontId="19" fillId="9" borderId="26" xfId="0" applyFont="1" applyFill="1" applyBorder="1" applyAlignment="1">
      <alignment horizontal="center" vertical="center" wrapText="1"/>
    </xf>
    <xf numFmtId="0" fontId="24" fillId="0" borderId="32" xfId="0" applyFont="1" applyBorder="1" applyAlignment="1">
      <alignment horizontal="left" vertical="top" wrapText="1"/>
    </xf>
    <xf numFmtId="0" fontId="24" fillId="25" borderId="50" xfId="0" applyFont="1" applyFill="1" applyBorder="1" applyAlignment="1">
      <alignment horizontal="left" vertical="top" wrapText="1"/>
    </xf>
    <xf numFmtId="0" fontId="0" fillId="25" borderId="51" xfId="0" applyFill="1" applyBorder="1" applyAlignment="1">
      <alignment horizontal="left" vertical="top" wrapText="1"/>
    </xf>
    <xf numFmtId="0" fontId="0" fillId="25" borderId="52" xfId="0" applyFill="1" applyBorder="1" applyAlignment="1">
      <alignment horizontal="left" vertical="top" wrapText="1"/>
    </xf>
    <xf numFmtId="0" fontId="24" fillId="0" borderId="50" xfId="0" applyFont="1" applyBorder="1" applyAlignment="1">
      <alignment horizontal="left" vertical="top" wrapText="1"/>
    </xf>
    <xf numFmtId="0" fontId="0" fillId="0" borderId="51" xfId="0" applyBorder="1" applyAlignment="1">
      <alignment horizontal="left" vertical="top" wrapText="1"/>
    </xf>
    <xf numFmtId="0" fontId="0" fillId="0" borderId="52" xfId="0" applyBorder="1" applyAlignment="1">
      <alignment horizontal="left" vertical="top" wrapText="1"/>
    </xf>
    <xf numFmtId="9" fontId="19" fillId="9" borderId="16" xfId="2" applyFont="1" applyFill="1" applyBorder="1" applyAlignment="1">
      <alignment horizontal="center" vertical="center" wrapText="1"/>
    </xf>
    <xf numFmtId="9" fontId="19" fillId="9" borderId="17" xfId="2" applyFont="1" applyFill="1" applyBorder="1" applyAlignment="1">
      <alignment horizontal="center" vertical="center" wrapText="1"/>
    </xf>
    <xf numFmtId="9" fontId="19" fillId="9" borderId="18" xfId="2" applyFont="1" applyFill="1" applyBorder="1" applyAlignment="1">
      <alignment horizontal="center" vertical="center" wrapText="1"/>
    </xf>
    <xf numFmtId="0" fontId="24" fillId="0" borderId="40" xfId="0" applyFont="1" applyBorder="1" applyAlignment="1">
      <alignment horizontal="left" vertical="top" wrapText="1"/>
    </xf>
    <xf numFmtId="0" fontId="24" fillId="0" borderId="39" xfId="0" applyFont="1" applyBorder="1" applyAlignment="1">
      <alignment horizontal="left" vertical="top" wrapText="1"/>
    </xf>
    <xf numFmtId="0" fontId="0" fillId="0" borderId="21" xfId="0" applyBorder="1" applyAlignment="1">
      <alignment horizontal="left" vertical="top" wrapText="1"/>
    </xf>
    <xf numFmtId="0" fontId="0" fillId="0" borderId="31" xfId="0" applyBorder="1" applyAlignment="1">
      <alignment horizontal="left" vertical="top" wrapText="1"/>
    </xf>
    <xf numFmtId="0" fontId="0" fillId="0" borderId="12" xfId="0" applyBorder="1" applyAlignment="1">
      <alignment horizontal="left" vertical="top" wrapText="1"/>
    </xf>
    <xf numFmtId="0" fontId="0" fillId="0" borderId="24" xfId="0" applyBorder="1" applyAlignment="1">
      <alignment horizontal="left" vertical="top" wrapText="1"/>
    </xf>
    <xf numFmtId="0" fontId="0" fillId="25" borderId="21" xfId="0" applyFill="1" applyBorder="1" applyAlignment="1">
      <alignment horizontal="left" vertical="top" wrapText="1"/>
    </xf>
    <xf numFmtId="9" fontId="19" fillId="18" borderId="5" xfId="0" applyNumberFormat="1" applyFont="1" applyFill="1" applyBorder="1" applyAlignment="1">
      <alignment horizontal="center" vertical="center" wrapText="1"/>
    </xf>
    <xf numFmtId="9" fontId="19" fillId="9" borderId="4" xfId="0" applyNumberFormat="1" applyFont="1" applyFill="1" applyBorder="1" applyAlignment="1">
      <alignment horizontal="center" vertical="center" wrapText="1"/>
    </xf>
    <xf numFmtId="9" fontId="19" fillId="9" borderId="5" xfId="0" applyNumberFormat="1" applyFont="1" applyFill="1" applyBorder="1" applyAlignment="1">
      <alignment horizontal="center" vertical="center" wrapText="1"/>
    </xf>
    <xf numFmtId="9" fontId="19" fillId="9" borderId="7" xfId="0" applyNumberFormat="1" applyFont="1" applyFill="1" applyBorder="1" applyAlignment="1">
      <alignment horizontal="center" vertical="center" wrapText="1"/>
    </xf>
    <xf numFmtId="0" fontId="19" fillId="18" borderId="27" xfId="0" applyFont="1" applyFill="1" applyBorder="1" applyAlignment="1">
      <alignment horizontal="center" vertical="center" wrapText="1"/>
    </xf>
    <xf numFmtId="0" fontId="0" fillId="0" borderId="37" xfId="0" applyBorder="1" applyAlignment="1">
      <alignment horizontal="center" vertical="center"/>
    </xf>
    <xf numFmtId="0" fontId="0" fillId="0" borderId="49" xfId="0" applyBorder="1" applyAlignment="1">
      <alignment horizontal="center" vertical="center"/>
    </xf>
    <xf numFmtId="0" fontId="24" fillId="0" borderId="53" xfId="0" applyFont="1" applyBorder="1" applyAlignment="1">
      <alignment horizontal="left" vertical="top" wrapText="1"/>
    </xf>
    <xf numFmtId="9" fontId="19" fillId="9" borderId="23" xfId="2" applyFont="1" applyFill="1" applyBorder="1" applyAlignment="1">
      <alignment horizontal="center" vertical="center" wrapText="1"/>
    </xf>
    <xf numFmtId="9" fontId="19" fillId="9" borderId="9" xfId="2" applyFont="1" applyFill="1" applyBorder="1" applyAlignment="1">
      <alignment horizontal="center" vertical="center" wrapText="1"/>
    </xf>
    <xf numFmtId="9" fontId="19" fillId="9" borderId="20" xfId="2" applyFont="1" applyFill="1" applyBorder="1" applyAlignment="1">
      <alignment horizontal="center" vertical="center" wrapText="1"/>
    </xf>
    <xf numFmtId="0" fontId="28" fillId="26" borderId="0" xfId="0" applyFont="1" applyFill="1" applyAlignment="1">
      <alignment horizontal="center"/>
    </xf>
    <xf numFmtId="0" fontId="28" fillId="26" borderId="0" xfId="0" applyFont="1" applyFill="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0" xfId="0"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CED97"/>
      <color rgb="FFFCA7BB"/>
      <color rgb="FFFCD9C5"/>
      <color rgb="FFF7FA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142874</xdr:colOff>
      <xdr:row>0</xdr:row>
      <xdr:rowOff>0</xdr:rowOff>
    </xdr:from>
    <xdr:to>
      <xdr:col>0</xdr:col>
      <xdr:colOff>3067050</xdr:colOff>
      <xdr:row>8</xdr:row>
      <xdr:rowOff>114300</xdr:rowOff>
    </xdr:to>
    <mc:AlternateContent xmlns:mc="http://schemas.openxmlformats.org/markup-compatibility/2006" xmlns:a14="http://schemas.microsoft.com/office/drawing/2010/main">
      <mc:Choice Requires="a14">
        <xdr:graphicFrame macro="">
          <xdr:nvGraphicFramePr>
            <xdr:cNvPr id="2" name="Dirección  responsable del Producto">
              <a:extLst>
                <a:ext uri="{FF2B5EF4-FFF2-40B4-BE49-F238E27FC236}">
                  <a16:creationId xmlns:a16="http://schemas.microsoft.com/office/drawing/2014/main" id="{021927C8-1AB6-F037-E955-851B34AE9222}"/>
                </a:ext>
              </a:extLst>
            </xdr:cNvPr>
            <xdr:cNvGraphicFramePr/>
          </xdr:nvGraphicFramePr>
          <xdr:xfrm>
            <a:off x="0" y="0"/>
            <a:ext cx="0" cy="0"/>
          </xdr:xfrm>
          <a:graphic>
            <a:graphicData uri="http://schemas.microsoft.com/office/drawing/2010/slicer">
              <sle:slicer xmlns:sle="http://schemas.microsoft.com/office/drawing/2010/slicer" name="Dirección  responsable del Producto"/>
            </a:graphicData>
          </a:graphic>
        </xdr:graphicFrame>
      </mc:Choice>
      <mc:Fallback xmlns="">
        <xdr:sp macro="" textlink="">
          <xdr:nvSpPr>
            <xdr:cNvPr id="0" name=""/>
            <xdr:cNvSpPr>
              <a:spLocks noTextEdit="1"/>
            </xdr:cNvSpPr>
          </xdr:nvSpPr>
          <xdr:spPr>
            <a:xfrm>
              <a:off x="142874" y="0"/>
              <a:ext cx="2924176" cy="16383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3114674</xdr:colOff>
      <xdr:row>0</xdr:row>
      <xdr:rowOff>0</xdr:rowOff>
    </xdr:from>
    <xdr:to>
      <xdr:col>1</xdr:col>
      <xdr:colOff>1724025</xdr:colOff>
      <xdr:row>8</xdr:row>
      <xdr:rowOff>114300</xdr:rowOff>
    </xdr:to>
    <mc:AlternateContent xmlns:mc="http://schemas.openxmlformats.org/markup-compatibility/2006" xmlns:a14="http://schemas.microsoft.com/office/drawing/2010/main">
      <mc:Choice Requires="a14">
        <xdr:graphicFrame macro="">
          <xdr:nvGraphicFramePr>
            <xdr:cNvPr id="3" name="Dirección  responsable del Subproducto">
              <a:extLst>
                <a:ext uri="{FF2B5EF4-FFF2-40B4-BE49-F238E27FC236}">
                  <a16:creationId xmlns:a16="http://schemas.microsoft.com/office/drawing/2014/main" id="{4BE5D386-C951-0CEC-08A7-11C4F360AD6B}"/>
                </a:ext>
              </a:extLst>
            </xdr:cNvPr>
            <xdr:cNvGraphicFramePr/>
          </xdr:nvGraphicFramePr>
          <xdr:xfrm>
            <a:off x="0" y="0"/>
            <a:ext cx="0" cy="0"/>
          </xdr:xfrm>
          <a:graphic>
            <a:graphicData uri="http://schemas.microsoft.com/office/drawing/2010/slicer">
              <sle:slicer xmlns:sle="http://schemas.microsoft.com/office/drawing/2010/slicer" name="Dirección  responsable del Subproducto"/>
            </a:graphicData>
          </a:graphic>
        </xdr:graphicFrame>
      </mc:Choice>
      <mc:Fallback xmlns="">
        <xdr:sp macro="" textlink="">
          <xdr:nvSpPr>
            <xdr:cNvPr id="0" name=""/>
            <xdr:cNvSpPr>
              <a:spLocks noTextEdit="1"/>
            </xdr:cNvSpPr>
          </xdr:nvSpPr>
          <xdr:spPr>
            <a:xfrm>
              <a:off x="3114674" y="0"/>
              <a:ext cx="2876551" cy="16383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1771648</xdr:colOff>
      <xdr:row>0</xdr:row>
      <xdr:rowOff>0</xdr:rowOff>
    </xdr:from>
    <xdr:to>
      <xdr:col>3</xdr:col>
      <xdr:colOff>47625</xdr:colOff>
      <xdr:row>8</xdr:row>
      <xdr:rowOff>76200</xdr:rowOff>
    </xdr:to>
    <mc:AlternateContent xmlns:mc="http://schemas.openxmlformats.org/markup-compatibility/2006" xmlns:a14="http://schemas.microsoft.com/office/drawing/2010/main">
      <mc:Choice Requires="a14">
        <xdr:graphicFrame macro="">
          <xdr:nvGraphicFramePr>
            <xdr:cNvPr id="4" name="Proceso Responsable del subproducto">
              <a:extLst>
                <a:ext uri="{FF2B5EF4-FFF2-40B4-BE49-F238E27FC236}">
                  <a16:creationId xmlns:a16="http://schemas.microsoft.com/office/drawing/2014/main" id="{EC59CE3A-0D16-C856-D363-FAF032BD1299}"/>
                </a:ext>
              </a:extLst>
            </xdr:cNvPr>
            <xdr:cNvGraphicFramePr/>
          </xdr:nvGraphicFramePr>
          <xdr:xfrm>
            <a:off x="0" y="0"/>
            <a:ext cx="0" cy="0"/>
          </xdr:xfrm>
          <a:graphic>
            <a:graphicData uri="http://schemas.microsoft.com/office/drawing/2010/slicer">
              <sle:slicer xmlns:sle="http://schemas.microsoft.com/office/drawing/2010/slicer" name="Proceso Responsable del subproducto"/>
            </a:graphicData>
          </a:graphic>
        </xdr:graphicFrame>
      </mc:Choice>
      <mc:Fallback xmlns="">
        <xdr:sp macro="" textlink="">
          <xdr:nvSpPr>
            <xdr:cNvPr id="0" name=""/>
            <xdr:cNvSpPr>
              <a:spLocks noTextEdit="1"/>
            </xdr:cNvSpPr>
          </xdr:nvSpPr>
          <xdr:spPr>
            <a:xfrm>
              <a:off x="6038848" y="0"/>
              <a:ext cx="5276852" cy="16002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SEBASTIAN CAMILO MALPICA CARDENAS" id="{22214EDF-3E0A-44FA-9D89-B0FD3807EFCF}" userId="S::SEBASTIANMALPICA@esap.edu.co::c5faffdb-7c36-49e2-9e9f-9bbecc44686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basMC" refreshedDate="45559.635834837965" createdVersion="8" refreshedVersion="8" minRefreshableVersion="3" recordCount="63" xr:uid="{00000000-000A-0000-FFFF-FFFF00000000}">
  <cacheSource type="worksheet">
    <worksheetSource ref="A6:CB69" sheet="V3"/>
  </cacheSource>
  <cacheFields count="80">
    <cacheField name="Alineado al PND (transformador)" numFmtId="0">
      <sharedItems/>
    </cacheField>
    <cacheField name="Objetivo estratégico" numFmtId="0">
      <sharedItems/>
    </cacheField>
    <cacheField name="Peso ponderado del objetivo estratégico " numFmtId="9">
      <sharedItems containsSemiMixedTypes="0" containsString="0" containsNumber="1" minValue="0.2" maxValue="0.3"/>
    </cacheField>
    <cacheField name="Código" numFmtId="0">
      <sharedItems/>
    </cacheField>
    <cacheField name="Meta cuatrienio (objetivo estratégico) en porcentaje_x000a_" numFmtId="9">
      <sharedItems containsSemiMixedTypes="0" containsString="0" containsNumber="1" containsInteger="1" minValue="1" maxValue="1"/>
    </cacheField>
    <cacheField name="Meta año_x000a_(objetivo estratégico) en porcentaje" numFmtId="9">
      <sharedItems containsSemiMixedTypes="0" containsString="0" containsNumber="1" containsInteger="1" minValue="1" maxValue="1"/>
    </cacheField>
    <cacheField name="Cod Producto" numFmtId="9">
      <sharedItems count="17">
        <s v="P2"/>
        <s v="P1"/>
        <s v="P3"/>
        <s v="P4"/>
        <s v="P6"/>
        <s v="P5"/>
        <s v="P7"/>
        <s v="P8"/>
        <s v="P10"/>
        <s v="P17"/>
        <s v="P13"/>
        <s v="P14"/>
        <s v="P16"/>
        <s v="P12"/>
        <s v="P11"/>
        <s v="P9"/>
        <s v="P15"/>
      </sharedItems>
    </cacheField>
    <cacheField name="Producto Institucional / Producto de Gestión " numFmtId="0">
      <sharedItems count="17">
        <s v="Implementación de la Estrategia Nacional de Cooperación Internacional ENCI 2023-2026. "/>
        <s v="Dinamización del Sistema Nacional de Cooperación Internacional."/>
        <s v="Posicionamiento de Colombia en la gestión de cooperación internacional a través de las diferentes modalidades."/>
        <s v="Potencialización de nuevas fuentes  y mecanismos de financiamiento"/>
        <s v="Observatorio de Cooperación Internacional técnica y Financiera no reembolsable"/>
        <s v="Diseño e Implementación de la Estrategia de Gestión del Conocimiento y la Innovación"/>
        <s v="Operación Estadística"/>
        <s v="Sistema de Gestión de la Información"/>
        <s v="Gestión de proyectos de cooperación internacional"/>
        <s v="Plan Estratégico de Comunicaciones"/>
        <s v="Implementación del plan de trabajo del proceso de gestión administrativa 2024"/>
        <s v="Implementación del Plan Estratégico de Talento Humano en la vigencia 2024"/>
        <s v="Implementación plan de trabajo de gestión contractual"/>
        <s v="Implementación del Plan de Trabajo de Control Interno vigencia 2024"/>
        <s v="Implementación de la política de prevención de daño antijurídico en la vigencia 2024"/>
        <s v="Elaboración y publicación de estados financieros"/>
        <s v="Implementación del plan Maestro de Planeación y Seguimiento Institucional 2024"/>
      </sharedItems>
    </cacheField>
    <cacheField name="Revisión de Producto" numFmtId="0">
      <sharedItems/>
    </cacheField>
    <cacheField name="Gerente del Producto" numFmtId="0">
      <sharedItems/>
    </cacheField>
    <cacheField name="Dirección  responsable del Producto" numFmtId="0">
      <sharedItems count="5">
        <s v="Dirección de Coordinación Interinstitucional"/>
        <s v="Dirección de Gestión de Demanda"/>
        <s v="Dirección de Oferta"/>
        <s v="Dirección Administrativa y Financiera"/>
        <s v="Dirección General"/>
      </sharedItems>
    </cacheField>
    <cacheField name="Cod Subproducto" numFmtId="0">
      <sharedItems count="31">
        <s v="S2"/>
        <s v="S3"/>
        <s v="S4"/>
        <s v="S1"/>
        <s v="S9"/>
        <s v="S12"/>
        <s v="S6"/>
        <s v="S8"/>
        <s v="S5"/>
        <s v="S10"/>
        <s v="S11"/>
        <s v="S7"/>
        <s v="S13"/>
        <s v="S15"/>
        <s v="S16"/>
        <s v="S14"/>
        <s v="S17"/>
        <s v="S18"/>
        <s v="S20"/>
        <s v="S31"/>
        <s v="S23"/>
        <s v="S24"/>
        <s v="S26"/>
        <s v="S25"/>
        <s v="S30"/>
        <s v="S29"/>
        <s v="S28"/>
        <s v="S22"/>
        <s v="S21"/>
        <s v="S19"/>
        <s v="S27"/>
      </sharedItems>
    </cacheField>
    <cacheField name="Indicador de resultado (subproducto)" numFmtId="0">
      <sharedItems count="31">
        <s v=" Estrategia ENCI 2023-2026 implementada"/>
        <s v="Alineación de los recursos de cooperación internacional a las prioridades definidas de la ENCI 2023-2026. "/>
        <s v="Porcentaje de proyectos incorporados con prioridades de la ENCI"/>
        <s v="Sistema Nacional de Cooperación Internacional Dinamizado "/>
        <s v="IMPLEMENTACIÓN DE PROYECTOS DE COOPERACIÓN INTERNACIONAL NO REEMBOLSABLE CON APORTE DE RECURSOS DE CONTRAPARTIDA NACIONAL"/>
        <s v="Posicionamiento a través de la Ayuda Oficial al Desarrollo"/>
        <s v="Alianzas y Estratégias Regionales alineadas a líneas estratégicas de la ENCI."/>
        <s v="Identificación y priorización, preparación y formulación, gestión contracutal, gestión financiera, gestión jurídica"/>
        <s v="_x000a_% de avance en el # de proyectos en ejecución enmarcados en las estrategias de cooperación sur-sur "/>
        <s v="Plan de trabajo para la cooperación descentralizada 2024"/>
        <s v="Porcentaje de recursos recibidos en Administración ejecutados presupuestalmente"/>
        <s v="Donaciones Internacionales en especie canalizadas alineadas al Plan Nacional de Desarrollo"/>
        <s v="Dos mecanismos  privados de financiemiento diseñados"/>
        <s v="Producidos el 100% de los documentos definidos en el plan de trabajo para la vigencia 2024"/>
        <s v="Realizadas el 100% de las actividades programadas desde el observatorio de cooperación internacional técnica y financiera no reembolsable_x000a_"/>
        <s v="Porcentaje de implementación en la vigencia 2024, de la estrategia de gestión del conocimiento y la innovación diseñada. "/>
        <s v="Plan de Trabajo Fase I de la Operación Estadística"/>
        <s v="Implementación de las  unidades del Portafolio de la hoja de ruta del PETI 2024"/>
        <s v="_x000a_% de avance del seguimiento técnico de las iniciativas y/o proyectos aprobadas del Fondo del Pacífico"/>
        <s v="Cumplimiento del Plan Estratégico de Comunicaciones 2024"/>
        <s v="Plan de trabajo del proceso de gestión administrativa 2024 implementado "/>
        <s v="Cumplimiento en la formulación y publicación de planes de talento humano"/>
        <s v="Nivel de cumplimiento del Plan Estratégico del Talento Humano en la vigencia 2024"/>
        <s v="Impacto de los resultados de los planes de TH"/>
        <s v="Matriz contractual actualizada"/>
        <s v="Documento elaborado lineamientos sobre la debida diligencia en la supervisión de contratos"/>
        <s v="Actualización de la documentacion de proceso de Gestión Contractual"/>
        <s v="Cumplimiento plan de trabajo "/>
        <s v="Avance de implementación de la política de prevención de daño antijurídico en la vigencia 2024"/>
        <s v="Estados financieros elaborados y publicados"/>
        <s v="Plan Maestro 2024 implementado"/>
      </sharedItems>
    </cacheField>
    <cacheField name="Revisión de Indicador" numFmtId="0">
      <sharedItems count="30">
        <s v="Porcentaje de las acciones implementadas por APC Colombia en el marco de la Estrategia ENCI 2023-2026 para la vigencia 2024"/>
        <s v="Porcentaje de recursos de cooperación internacional alineados a las prioridades definidas en la ENCI 2023-2026. "/>
        <s v="Porcentaje de proyectos aprobados de demanda y doble vía alineados a la ENCI"/>
        <s v="Porcentaje del Sistema Nacional de Cooperación Internacional Dinamizado para la vigencia 2024"/>
        <s v="Porcentaje de implementación de proyectos de cooperación internacional no reembolsable con aporte de recursos de contrapartida nacional"/>
        <s v="Porcentaje de actividades desarrolladas que contribuyen al posicionamiento de Colombia en la gestión de la cooperación internacional a través de la Ayuda Oficial al Desarrollo"/>
        <s v="Alianzas y estrategias regionales desarrolladas alineadas con la ENCI"/>
        <s v="Revisar las dos opciones del nombre"/>
        <s v="Porcentaje de implementación del plan de trabajo para la cooperación descentralizada durante 2024"/>
        <s v="OK"/>
        <s v="Porcentaje de donaciones Internacionales en especie canalizadas alineadas al Plan Nacional de Desarrollo"/>
        <s v="Número de mecanismos  privados de financiemiento diseñados"/>
        <s v="Porcentaje de documentos definidos en el plan de trabajo del observatorio de cooperación internacional técnica y financiera no reembolsable producidos"/>
        <s v="Porcentaje de actividades programadas desde el observatorio de cooperación internacional técnica y financiera no reembolsable realizadas"/>
        <s v="Porcentaje de la estrategia de gestión del conocimiento y la innovación implementada"/>
        <s v="Porcentaje del Plan de Trabajo Fase I de la Operación Estadística implementado"/>
        <s v="Porcentaje de unidades del portafolio de la hoja de ruta del PETI  implementadas"/>
        <s v="Porcentaje de iniciativas y/o proyectos aprobadas del Fondo del Pacífico con seguimiento técnico"/>
        <s v="Porcentaje del Plan Estratégico de Comunicaciones 2024 implementado"/>
        <s v="¨Porcentaje del Plan de trabajo del proceso de gestión administrativa 2024 implementado "/>
        <s v="Porcentaje de Planes de talento humano formulados y publicados"/>
        <s v="Porcentaje del Nivel de cumplimiento del Plan Estratégico del Talento Humano en la vigencia 2024"/>
        <s v="Porcentaje de satisfacción frente a los planes de talento humano"/>
        <s v="Porcentaje de la matriz contractual actualizada"/>
        <s v="Porcentaje de documento de lineamientos sobre la debida diligencia en la supervisión de contratos elaborado"/>
        <s v="Porcentaje de la documentacion del proceso de Gestión Contractual actualizada"/>
        <s v="Porcentaje del plan de trabajo de control interno ejecutado"/>
        <s v="Porcentaje de la política de prevención de daño antijurídico implementada"/>
        <s v="Porcentaje de estados financieros elaborados y publicados"/>
        <s v="Porcentaje del Plan Maestro de Planeación y Seguimiento Institucional implementado"/>
      </sharedItems>
    </cacheField>
    <cacheField name="Proceso Responsable del subproducto" numFmtId="0">
      <sharedItems count="14">
        <s v="Preparación y formulación de la Cooperación Internacional"/>
        <s v="Identificación y priorización de Cooperación Internacional"/>
        <s v="Implementación y segumiento de Cooperación Internacional"/>
        <s v="Administración de Recursos de Cooperación Internacional No Reembolsable y Donaciones en Especie"/>
        <s v="Gestión de comunicaciones"/>
        <s v="PENDIENTE"/>
        <s v="Gestión de Tecnologías de la información"/>
        <s v="Gestión Administrativa"/>
        <s v="Gestión del Talento Humano"/>
        <s v="Gestión Contractual"/>
        <s v="Evaluación control y mejora"/>
        <s v="Gestión Jurídica"/>
        <s v="Gestión Financiera"/>
        <s v="Direccionamiento Estratégico y Planeación"/>
      </sharedItems>
    </cacheField>
    <cacheField name="Dirección  responsable del Subproducto" numFmtId="0">
      <sharedItems count="5">
        <s v="Dirección de Coordinación Interinstitucional"/>
        <s v="Dirección de Gestión de Demanda"/>
        <s v="Dirección de Oferta"/>
        <s v="Dirección Administrativa y Financiera"/>
        <s v="Dirección General"/>
      </sharedItems>
    </cacheField>
    <cacheField name="Procesos involucrados" numFmtId="0">
      <sharedItems/>
    </cacheField>
    <cacheField name="Grupos de valor involucrados " numFmtId="0">
      <sharedItems longText="1"/>
    </cacheField>
    <cacheField name="Fórmula del indicador" numFmtId="0">
      <sharedItems count="31">
        <s v="Porcentaje de avance en la implementación estrategia  ENCI 2023-2026. "/>
        <s v="(Monto de recursos alineados a las prioridades definidas / monto total de la cooperación registrada) * 100"/>
        <s v="Número de proyectos de demanda y doble vía alineados a la ENCI sobre número de proyectos de demanda y doble vía aprobados"/>
        <s v="Porcentaje de avance en la dinamización del Sistema Nacional de Cooperación Internacional. "/>
        <s v="Porcentaje de Asignación de recursos de contrapartida nacional a proyectos de Cooperación Internacional alineados con la ENCI 2023-2026."/>
        <s v="(Actividades de posicionamiento desarrolladas / Actividades de posicionamiento identifcadas) *100"/>
        <s v="Número de Alianzas y Estratégias establecidas sobre número de alianzas y estrategias programadas"/>
        <s v="Número de Alianzas y Estratégias Regionales alineadas a líneas estratégicas de la ENCI."/>
        <s v="Número de proyectos de oferta y doble vía que incorporan teman en los que Colombia es líder sobre número de proyectos de oferta y doble vía aprobados"/>
        <s v="Porcentaje de avance de implementación del plan de trabajo para la cooperación descentralizada durante la vigencia 2024"/>
        <s v="(Recursos ejecutados presupuestalmente a nivel de obligaciones / Recursos apropiados) * 100"/>
        <s v="Sumatoria total de número de donaciones en especie entregadas alineadas al Plan Nacional de Desarrollo"/>
        <s v="No. De mecanismos privados de financiamiento diseñados"/>
        <s v="Actividades ejecutadas sobre  actividades progrmadas"/>
        <s v="Actividades ejecutadas sobre actividades programadas"/>
        <s v="Porcentaje de ejecución en la vigencia 2024, de la estrategia de gestión del conocimiento y la innovación diseñada. "/>
        <s v="PENDIENTE"/>
        <s v="Porcentaje de avance del conjunto de iniciativas implementada de la Hoja de Ruta del PETI  2024"/>
        <s v="Iniciativas dce los planes de trabajo con procesos de seguimiento y/o ejecución/ proyectos de los planes de trabajo aprobadas por el mecanismo."/>
        <s v="Porcentaje de Cumplimiento del Plan Estratégico de Comunicaciones 2024"/>
        <s v="Porcentaje de implementación del Plan de trabajo del proceso de gestión administrativa 2024 en el 2024"/>
        <s v="(No. de planes formulados / Total de planes publicados en sede electrónica)*100"/>
        <s v="((No. De Actividades ejecutadas PIC/No. Actividades Programadas) *0.3+ (No. Actividades ejecutadas PEI/No. Actividades Programadas) *0.3 + (PASGSST No Actividades Ejecutadas PAV/No. Actividades Programadas) *0.2+ (PAVACANTES Y DE PREVISIÓN) *0.2))"/>
        <s v="Encuesta de satisfacción "/>
        <s v="Matriz contractual actualizada mensualmente con los contratos suscritos durante el mes "/>
        <s v="Porcentaje de avance en la elaboración del documento de lineamientos sobre la debida diligencia en la supervisión de contratos."/>
        <s v="No de documentos actualizados  / Total de documentos del proceso de gestión contractual"/>
        <s v="actividades del plan ejecutada/actividades del plan programadas"/>
        <s v="Porcentaje de avance  de implementación de la política de prevención de daño antijurídico en la vigencia 2024"/>
        <s v="Estados Financieros Publicados / elaborados Estados Financieros"/>
        <s v="Porcentaje de avance de implementación del plan maestro 2024"/>
      </sharedItems>
    </cacheField>
    <cacheField name="Revisión de la formula" numFmtId="0">
      <sharedItems containsBlank="1" count="28" longText="1">
        <s v="Para cada etapa: (Número de acciones realizadas durante la vigencia en la implementación estrategia  ENCI 2023-2026. /  número de acciones programadas en la vigencia en la implementación estrategia  ENCI 2023-2026.) x100_x000a__x000a_Etapa 1. cumplida (33%): 2024_x000a_Etapa 2. cumplida (66%): 2025_x000a_Etapa 3. cumplida (100%): 2026"/>
        <s v="OK"/>
        <s v="(Número de proyectos aprobados de demanda y doble vía alineados a la ENCI / número de proyectos de demanda y doble vía aprobados) x100"/>
        <s v="Para cada etapa: (Número de acciones realizadas durante la vigencia para la dinamización del Sistema Nacional de Cooperación Internacional /  número de acciones programadas en la vigencia para la dinamización del Sistema Nacional de Cooperación Internacional) x100_x000a__x000a_Etapa 1. cumplida (33%): 2024_x000a_Etapa 2. cumplida (66%): 2025_x000a_Etapa 3. cumplida (100%): 2026"/>
        <s v="Recursos de contrapartida nacional asignados a proyectos de cooperación internacional alineados con la ENCI 2023-2026/ total de recursos disponibles para proyectos con contrapartida nacional"/>
        <s v="(Actividades de posicionamiento desarrolladas que contribuyen al posicionamiento de Colombia en la Cooperación Internacióna a través de la AOD / Actividades de posicionamiento programadas) *100"/>
        <s v="(Alianzas y estrategias regionales desarrolladas alineadas con la ENCI  / Alianzas y estrategias alineadas con la ENCI programadas)*100"/>
        <s v="(Proyectos de cooperación Sur - Sur alineados con las prioridades y agendas de desarrollo del país / Total de proyectos de cooperación Sur - Sur en ejecución) *100"/>
        <s v="(Número de actividades ejecutadas del plan de trabajo para la cooperación descentralizada para la vigencia 2024 / número de actividades programadas) x100"/>
        <s v="(Donaciones Internacionales en especie alineadas al Plan Nacional de Desarrollo / Total de donaciones Internacionales en especie canalizadas) *100"/>
        <s v="(Documentos del observatorio de cooperación internacional técnica y financiera no reembolsable producidos / Total de documentos definidos en el plan de trabajo del observatorio de cooperación internacional técnica y financiera no reembolsable) *100"/>
        <s v="(Actividades realizadas desde el observatorio de cooperación internacional técnica y financiera no reembolsable / Total de actividades programadas desde el observatorio de cooperación internacional técnica y financiera no reembolsable) *100"/>
        <s v="Para cada etapa: (Número de acciones realizadas durante la vigencia para la implementación de la estrategia de Gestión del Conocimiento y la Innovación /  número de acciones programadas en la vigencia para la implementación de la estrategia de Gestión del Conocimiento y la Innovación) x100_x000a__x000a_Etapa 1. cumplida (33%): 2024_x000a_Etapa 2. cumplida (66%): 2025_x000a_Etapa 3. cumplida (100%): 2026"/>
        <s v="Para cada etapa: (Número de acciones realizadas durante la vigencia para la implementación del Plan de Trabajo de la Operación Estadística /  número de acciones programadas en la vigencia para la implementación Plan de Trabajo Fase I de la Operación Estadística) x100_x000a__x000a_Etapa 1. cumplida (33%): 2024_x000a_Etapa 2. cumplida (66%): 2025_x000a_Etapa 3. cumplida (100%): 2026"/>
        <s v="(Número de unidades del portafolio de la hoja de ruta del PETI  implementadas / Número  de unidades del portafolio de la hoja de ruta del PETI a implementar) x100"/>
        <s v="(Iniciativas y/o proyectos aprobadas del Fondo del Pacífico con seguimiento técnico / Total de Iniciativas y/o proyectos aprobadas del Fondo del Pacífico)*100"/>
        <s v="(Número de actividades del Plan Estratégico de Comunicaciones 2024 implementadas / número de actividades del Plan Estratégico de Comunicaciones 2024 programadas)x100"/>
        <s v="(Número de actividades del Plan de trabajo del proceso de gestión administrativa 2024 implementadas / número de actividades del Plande trabajo del proceso de gestión administrativa 2024 programadas)x100"/>
        <s v="(Número de planes de talento humano formulados y publicados / Total de planes de talento humano programados)*100"/>
        <s v="(Número de encuestados que calificaron bien o excelente los planes de talento humano / Número total de encuestados) * 100"/>
        <s v="(Número de contratos actualizados en la matriz contractual / número de contratos suscritos) x100"/>
        <s v="(Avance en la elaboración del documento de lineamientos sobre la debida diligencia / Total de documentos a elaborar)x100"/>
        <s v="(Documentos del proceso de Gestión Contractual actualizados  / Total de documentos del proceso de gestión contractual)*100"/>
        <s v="(Actividades del plan de trabajo de control interno ejecutadas / actividades del plan de trabajo de control interno programadas)*100"/>
        <s v="(Actividades de la política de prevención de daño antijurídico ejecutadas / actividades de la política de prevención de daño antijurídico  programadas)*100"/>
        <s v="(Estados financieros elaborados y publicados / Estados financieros programados) * 100"/>
        <s v="(Actividades del plan maestro de planeación y seguimiento institucional 2024 ejecutadas / actividades del plan maestro de planeación y seguimiento institucional 2024 programadas)*100"/>
        <m u="1"/>
      </sharedItems>
    </cacheField>
    <cacheField name="Unidad de medida de indicador en moneda, porcentaje, número" numFmtId="0">
      <sharedItems count="1">
        <s v="Porcentaje"/>
      </sharedItems>
    </cacheField>
    <cacheField name="Línea base " numFmtId="0">
      <sharedItems containsMixedTypes="1" containsNumber="1" minValue="0" maxValue="98" count="10">
        <n v="0"/>
        <s v="PENDIENTE"/>
        <n v="3"/>
        <n v="0.499"/>
        <n v="1"/>
        <s v="N/A"/>
        <n v="0.94"/>
        <n v="0.98"/>
        <s v="N.D."/>
        <n v="98"/>
      </sharedItems>
    </cacheField>
    <cacheField name="Meta a 31 de marzo" numFmtId="9">
      <sharedItems containsSemiMixedTypes="0" containsString="0" containsNumber="1" minValue="0" maxValue="1" count="10">
        <n v="0.25"/>
        <n v="0.8"/>
        <n v="0"/>
        <n v="0.1"/>
        <n v="0.375"/>
        <n v="0.05"/>
        <n v="0.15"/>
        <n v="1"/>
        <n v="0.24"/>
        <n v="0.27"/>
      </sharedItems>
    </cacheField>
    <cacheField name="Meta a 30 de Junio " numFmtId="9">
      <sharedItems containsSemiMixedTypes="0" containsString="0" containsNumber="1" minValue="0" maxValue="1" count="13">
        <n v="0.5"/>
        <n v="0.8"/>
        <n v="0.33333333333333331"/>
        <n v="0.3"/>
        <n v="0.4"/>
        <n v="0.375"/>
        <n v="0.33"/>
        <n v="0.14000000000000001"/>
        <n v="1"/>
        <n v="0.25"/>
        <n v="0"/>
        <n v="0.45"/>
        <n v="0.53"/>
      </sharedItems>
    </cacheField>
    <cacheField name="Meta a 30 de Septiembre " numFmtId="9">
      <sharedItems containsSemiMixedTypes="0" containsString="0" containsNumber="1" minValue="0" maxValue="1" count="12">
        <n v="0.75"/>
        <n v="0.8"/>
        <n v="0.66666666666666663"/>
        <n v="0.7"/>
        <n v="1"/>
        <n v="0.5"/>
        <n v="0.66"/>
        <n v="0.4"/>
        <n v="0.85"/>
        <n v="0.25"/>
        <n v="0"/>
        <n v="0.83"/>
      </sharedItems>
    </cacheField>
    <cacheField name="Meta a 31 de diciembre " numFmtId="9">
      <sharedItems containsSemiMixedTypes="0" containsString="0" containsNumber="1" minValue="0" maxValue="1" count="4">
        <n v="1"/>
        <n v="0.8"/>
        <n v="0"/>
        <n v="0.25"/>
      </sharedItems>
    </cacheField>
    <cacheField name="Meta anual vigencia" numFmtId="9">
      <sharedItems containsSemiMixedTypes="0" containsString="0" containsNumber="1" minValue="0.8" maxValue="1" count="2">
        <n v="1"/>
        <n v="0.8"/>
      </sharedItems>
    </cacheField>
    <cacheField name="Presupuesto total subproducto" numFmtId="0">
      <sharedItems containsSemiMixedTypes="0" containsString="0" containsNumber="1" minValue="0" maxValue="15322000000" count="18">
        <n v="183800000"/>
        <n v="0"/>
        <n v="3100000000"/>
        <n v="493632914"/>
        <n v="1189686714"/>
        <n v="198000000"/>
        <n v="9945000000"/>
        <n v="86850000"/>
        <n v="4400000000"/>
        <n v="15322000000"/>
        <n v="70000000"/>
        <n v="45100000"/>
        <n v="13600000"/>
        <n v="1212112028.25"/>
        <n v="189750000"/>
        <n v="44000000"/>
        <n v="160000000"/>
        <n v="16000000"/>
      </sharedItems>
    </cacheField>
    <cacheField name="Fuente del presupuesto (seleccionar lista desplegable)" numFmtId="0">
      <sharedItems containsMixedTypes="1" containsNumber="1" containsInteger="1" minValue="0" maxValue="0"/>
    </cacheField>
    <cacheField name="Nombre de la actividad establecida" numFmtId="0">
      <sharedItems count="63" longText="1">
        <s v="Elaborar y hacer seguimiento a 10 planes de trabajo para la vigencia 2024 de Cooperación Internacional."/>
        <s v="Desarrollar 5 acciones de fortalecimiento de capacidades en gestión de cooperación internacional. "/>
        <s v="Implementar la estrategia de apropiación institucional y social de la linea tecnica de la Cooperación internacional feminista"/>
        <s v="Elaborar la linea tecnica interseccional (Genero, Etnicos, Territorio) de la Cooperación Internacional. "/>
        <s v="Acompañar y brindar insumos   para negociación  de marcos país"/>
        <s v="Orientar  las iniciativas de cooperación en los mecanismos de gobernanza en los que participa APC Colombia "/>
        <s v="Incorporar líneas estratégicas de la ENCI, en proyectos de demanda y de doble vía de Colombia, en al menos el 60% de los nuevos que se negocien con países y mecanismos del Sur Global."/>
        <s v="Conformar 10 mesas de trabajo temáticas y territoriales para la Dinamización del SNCI Sistema Nacional de Cooperación Internacional. "/>
        <s v="Elaborar y hacer seguimiento a 10 planes de trabajo tematicas y territoriales para la vigencia 2024 de Cooperación Internacional en el marco del SNCI"/>
        <s v="Desarrollar 5 intercambios de conocimiento Col-Col, alineados a las prioridades de la ENCI 2023-2026"/>
        <s v="Realizar seguimiento a 3 intercambios de conocimiento Col-Col, alineados a las prioridades de la ENCI 2023-2026"/>
        <s v="Articular la  financiación de al menos 1 proyecto con enfoque multiactor y recursos de contrapartidas"/>
        <s v="Cofinanciar proyectos de cooperación internacional mediante el desembolso de recursos de contrapartidas nacional"/>
        <s v="Facilitar el acceso  a oportunidades de cooperación  internacional no reembolsable, a través de las difusión y acompañamiento  a convocatorias"/>
        <s v="Formular y hacer seguimiento a planes de trabajo con socios de cooperación bilaterales y multilares"/>
        <s v="Optimizar la gestión de Certificados de Utilidad Común promoviendo actividades de acompañamiento y socialización permanentes."/>
        <s v="Establecer  6 alianzas y 2 estrategias regionales de cooperación sur sur alineadas a líneas estratégicas la ENCI y/o Agendas de desarrollo._x000a_ "/>
        <s v="Hacer seguimiento a 6 alianzas y 2 estrategias regionales de cooperación sur sur alineadas a líneas estratégicas la ENCI y/o Agendas de desarrollo._x000a_ "/>
        <s v="_x000a_Incorporar los temas en los que Colombia es reconocido como líder técnico, en al menos el 50% de  los nuevos proyectos de oferta y de doble vía de CSS y Tr del país._x000a_ "/>
        <s v="Elaborar y socializar un documento  que defina el marco conceptual y de acción para APC-Colombia en materia de cooperación descentralizada "/>
        <s v="Definir e implementar el plan de trabajo  en cooperación descentralizada durante la vigencia 2024"/>
        <s v="Definir lineamientos técnicos, operativos y metodológicos para la administración de recursos"/>
        <s v="Ejecutar los recursos de cooperación internacional no reembolsables recibidos en administración en APC-Colombia. "/>
        <s v="Realizar gestiones para la consecución de nuevos recursos de donación para ser administrados por APC-Colombia"/>
        <s v="Realizar el seguimiento de los recursos recibidos en administración ante el aliado técnico o el contratista."/>
        <s v="Socializar a nivel interno y externo el instrumento que orienta el procedimiento actualizado de donaciones en especie en la entidad"/>
        <s v="Realizar el seguimiento de las donaciones en especie canalizadas a los beneficiarios finales."/>
        <s v="Formular  la estrategia de mecanismos de financiación  para el desarrollo con fuentes privadas"/>
        <s v="Orientar la estructuración de  dos mecanismos privados de financiamiento para el desarrollo"/>
        <s v="Producir documentos a partir de insumos relacionados por las direcciones técnicas"/>
        <s v="Generar espacios de conocimiento"/>
        <s v="Diseñar la estrategia de gestión del conocimiento y la innovación."/>
        <s v="Diseñar y habilitar el repositorio de saberes misionales y de apoyo de APC-Colombia"/>
        <s v="Determinar la estructura para contar con una unidad de capacitación, acompañamiento y formulación de proyectos"/>
        <s v="Implementar los componentes de la estrategia de gestión del conocimiento y la innovación, en las líneas de preinducción, inducción, reinducción y gestión documental programados para la vigencia 2024."/>
        <s v="Reallizar un diagnóstico frente al estado actual de la política de Gestión Estadística"/>
        <s v="Brindar lineamientos  y recomendaciones para el registro de información de Cooperación Internacional (AOD)"/>
        <s v="Elaborar productos de análisis de la Asistencia Oficial al Desarrollo (AOD) que recibe el país"/>
        <s v="Incorporar nuevas capacidades de servicios tecnológicos para la trasformación digital TIC"/>
        <s v="Fortalecer o sostener la operación TICS"/>
        <s v="Realizar seguimiento a la ejecución técnica de las iniciativas y/o proyectos del Fondo Alianza del Pacífico, según el modelo de gestión determinado."/>
        <s v="Aprobar e implementar el PEC 2024"/>
        <s v="Visibilizar eventos institucionales de la Agencia"/>
        <s v="Publicar boletines externo e internos"/>
        <s v="Desarrollar estrategia de redes sociales"/>
        <s v="Formular y hacer seguimiento al plan de gestión administrativa"/>
        <s v="Realizar digitalización del archivo central e histórico de APC Colombia"/>
        <s v="Actualizar y poner en marcha el Plan institucional de gestión ambiental - PIGA"/>
        <s v="Realizar el seguimiento al Plan Anual de Adquisiciones vigente  de la entidad al menos tres (3) veces al año con el proceso gestión Contractual y Financiera."/>
        <s v="Formular y publicar los planes de TH en la sede electronica correspondientes a la vigencia 2024"/>
        <s v="Ejecutar y realizar seguimiento a los planes  de Talento Humano"/>
        <s v="Evaluar los resultados de los planes de TH"/>
        <s v="Realizar seguimiento, a partir del mes de febrero, a la matriz de gestion contractual, a través de mesas de trabajo programadas."/>
        <s v="Elaborar el documento de lineamientos sobre la debida diligencia en la supervisión de contratos, conforme al plan de trabajo de la implementación de la política de prevención del daño antijurídico 2024-2025"/>
        <s v="Actualizar la documentación del proceso de gestión contractual requerida conforme a validación "/>
        <s v="Formular plan de trabajo (auditoría)"/>
        <s v="Ejecutar el plan de trabajo (auditoría)"/>
        <s v="Realizar mesas de trabajo interinstitucional con entidades aliadas técnicas, beneficiarias, ejecutoras y oferentes de cooperación internacional técnica y financiera no reembolsable, a solicitud de las direcciones técnicas y áreas de trabajo de la Agencia. "/>
        <s v="Realizar un espacio de conocimiento con supervisores de contratos de APC - Colombia y aliados técnicos."/>
        <s v="Registrar oportunamente las obligaciones tramitadas al grupo financiero"/>
        <s v="Analizar y depurar las cuentas contables"/>
        <s v="Formular el cronograma de acciones del plan Maestro de Planeación  2024"/>
        <s v="Realizar la ejecución y seguimiento a las acciones del cronograma"/>
      </sharedItems>
    </cacheField>
    <cacheField name="Presupuesto por actividad" numFmtId="3">
      <sharedItems containsString="0" containsBlank="1" containsNumber="1" minValue="0" maxValue="15322000000" count="24">
        <n v="155800000"/>
        <n v="28000000"/>
        <n v="0"/>
        <n v="3100000000"/>
        <n v="180000000"/>
        <n v="141000000"/>
        <n v="142632914"/>
        <n v="30000000"/>
        <n v="1189686714"/>
        <n v="198000000"/>
        <n v="9945000000"/>
        <n v="86850000"/>
        <n v="4400000000"/>
        <n v="15322000000"/>
        <n v="35000000"/>
        <n v="45100000"/>
        <n v="13600000"/>
        <n v="762112028.25"/>
        <n v="450000000"/>
        <n v="189750000"/>
        <n v="44000000"/>
        <n v="160000000"/>
        <n v="16000000"/>
        <m/>
      </sharedItems>
    </cacheField>
    <cacheField name="Peso ponderado de la actividad" numFmtId="9">
      <sharedItems containsSemiMixedTypes="0" containsString="0" containsNumber="1" minValue="0.1" maxValue="1"/>
    </cacheField>
    <cacheField name="Evidencias, soportes de la actividad" numFmtId="0">
      <sharedItems count="61" longText="1">
        <s v="Planes de trabajo elaborados y evidencias del seguimiento realizado"/>
        <s v="Evidencias de lass acciones de fortalecimiento de capacidades realizadas (1. convenio Esap._x000a_2. evidencias de participación en webinar_x000a_3. Reuniones virtuales de capacitación a enlaces territoriales ESAP._x000a_4. Asitencia a espacios de fortalecimiento (listas de asistencia y evidencias fotográficas)._x000a_5. espacios virtuales de capacitación enlaces regionales (evidencias fotográficas, listado de asistencia).)"/>
        <s v="Documento de sistematización socializado con la Mesa de Genero de la  Cooperación Internacional. "/>
        <s v="Documentos técnicos elaborados"/>
        <s v="Actas de negocicación_x000a__x000a_Actas de reuniones_x000a__x000a_Documentos Ejecutivos"/>
        <s v="Actas de reuniones de Comités Técnicos y Directivos de los mecanismos de gobernanza._x000a__x000a_Listas de asistencia"/>
        <s v="Formatos de formulación de proyectos, actas de Comisiones Mixtas, notas conceptuales, matriz de programación y segumiento DOCI."/>
        <s v="1. Actas de conformación de las mesas._x000a_2. actas de las reuniones._x000a_3. listados de asitencia"/>
        <s v="1. Notas concepto elaboradas._x000a_2. Planes de acción desarrollados._x000a_3. Listados de asistencia._x000a_4. Registro fotográfico"/>
        <s v="_x000a_1. Planes de acción desarrollados._x000a_2. Listados de asistencia._x000a_3. Registro fotográfico"/>
        <s v="Ficha técnica, mapa de actores  estrategicos, bateria/artefacto de criterios, Ayuda de memoria,  listdado asistencias, registro fotográfico,  informes que evidencie toda la gestión y estructuración.  "/>
        <s v="Convenios suscritos para el mecanismo de contrapartida nacional"/>
        <s v="Matriz de seguimiento de oportunidades de cooperación  internacional no reembolsable (convocatorias) "/>
        <s v="Planes de trabajo formulados_x000a__x000a_Actas de seguimiento a los Planes de Trabajo"/>
        <s v="Ayudas de Memoria de actividades de acompañamiento y socialización_x000a__x000a_Soporte Teams de Acompañamientos Virtuales_x000a__x000a_Registro y Seguimiento CUC"/>
        <s v="Documento que formaliza las alianzas y sus anexos que evidencian la estrategia."/>
        <s v="Actas reuniones, ayuda memoria, reportes, informes de balance o de segumiento."/>
        <s v="Avances del documento preliminar, documento elaborado y evidencias de la socialización interna."/>
        <s v="Plan de trabajo definido y evidencias de implementación de las actividades."/>
        <s v="Documento elaborado"/>
        <s v="Reporte Ejecución presupuestal"/>
        <s v="Documentos soportes de la gestión y nuevos acuerdos en caso de ser suscritos"/>
        <s v="Actas de reunión de seguimiento, listas de asistencias _x000a_(Visitas y/o reuniones virtuales) y/o informes."/>
        <s v="Listas de asistencia, correos electrónicos, publicaciones o piezas gráficas elaboradas"/>
        <s v="Actas de Validación en Campo, Correos electrónicos, listas de asistencias, actas de entrega de la donación."/>
        <s v="Documento &quot;Estrategia de Mecanismos de financiación para el desarrollo con fuentes privadas&quot;"/>
        <s v="Documento orientador de la  estructura de dos mecanismos privados de financiamiento para el desarrollo. "/>
        <s v="Documentos producidos"/>
        <s v="Documento de justificación del espacio de conocimeinto, documento de planeación(acatas, perfiles de participantes, cronograma) "/>
        <s v="Documento de Estrategia de Gestión del Conocimiento y la Innovación y Manual de implementación en APC-colombia"/>
        <s v="1. Metodología de captura del conocimiento de valor y de los grupos de valor._x000a_2. Documento en el que se definan los instrumentos y herramientas físicas y tecnológicas en que se construirá el repositorio. _x000a_3. Repositorio físico y digital de saberes misionales y de apoyo de APC-Colombia. "/>
        <s v="1. Documento en el que se especifique la estructuración de la unidad de capacitación, indicando sus integrantes, cómo operará, plan de acción, cronograma, recursos requeridos, y propuesta de formalizar normativamente la Unidad al interior de APC-Colombia. _x000a_2. Documento con diseño de curso de formulación de proyectos estructurado. "/>
        <s v="1. Documento con las directrices de formación para la preinducción, inducción y reinducción; metodologías, tiempos de capacitación, cronograma de capacitaciones para 2024. _x000a_2. Documento con las directrices de implementación de la Estrategia de Gestión de Conocimiento y la Innovación en la gestión documental, con directrices, metodologías, plan de trabajo y cronograma para 2024. "/>
        <s v="Documento diagnostico Estado Actual de la Política de Gestión Estadística_x000a__x000a_Actas de reunión"/>
        <s v="Documento de Lineamientos y Recomendaciones para el registro de información de Cooperación Internacional (AOD)"/>
        <s v="Documento de Analisis de  Asistencia Oficial al Desarrollo (AOD) que recibe el país 2023."/>
        <s v="Reporte de avance de las iniciativas implementadas para incorporar nuevas capacidades TICS_x000a_"/>
        <s v="Reporte de avance de las iniciativas implementadas para fortalecer o sostener la operación TICS"/>
        <s v="Informes y/o  reportes de avance, actas de reuniones."/>
        <s v="Documento aprobado y % de implementación del PEC en la vigencia 2024"/>
        <s v="1. Parrilla de contenidos de Redes sociales y medios y/o 2. Publicaciones en RRSS y/o 3. Transmisión del evento y/o 4. Matriz de seguimiento o documento que haga su función "/>
        <s v="Documento con boletines publicados"/>
        <s v="Documento con el seguimiento a la parrilla de contenidos periódica y un análisis periódico de redes sociales "/>
        <s v=" Plan de gestión administrativa formulado. Tablero de control al desarrollo de actividades del Pinar - PGD - Servicio al ciudadano) "/>
        <s v="Tablero de control de medición avance sobre el Archivo digitalizado"/>
        <s v="Plan Institucional de Gestión Ambiental actualizado._x000a_Tablero de control sobre el desarrollo  de actividades del PIGA"/>
        <s v="Resultado del seguimiento efectuado al del Plan Anual de Adquisiciones de la entidad."/>
        <s v="Planes publicados en la sede electrónica"/>
        <s v="Informe consolidado de los planes de TH"/>
        <s v="Informe consolidado de los planes de TH "/>
        <s v="Actas de reunion y matriz de datos contractual"/>
        <s v="Avances del documento preliminar y documento remitido al proceso de gestión jurídica."/>
        <s v="Diagnóstico de documentos del proceso y Documentos actualizados "/>
        <s v="Plan de trabajo aprobado. Acta Comité de Cooridnación Sistema de Control Interno "/>
        <s v="Informes de Auditoría publicados"/>
        <s v="Portafolio de evidencias y/o Presentaciones y/o Lista de asistencia"/>
        <s v="Presentaciones  y Lista de asistencia"/>
        <s v="Listado de obligaciones"/>
        <s v="Ajustes contables"/>
        <s v="Cronograma de acciones definidas"/>
        <s v="Matriz de seguimiento de acciones definidias"/>
      </sharedItems>
    </cacheField>
    <cacheField name="Fecha de inicio (dd/mm/aaaa)" numFmtId="14">
      <sharedItems containsSemiMixedTypes="0" containsNonDate="0" containsDate="1" containsString="0" minDate="2024-01-01T00:00:00" maxDate="2024-12-18T00:00:00"/>
    </cacheField>
    <cacheField name="Fecha final (dd/mm/aaaa)" numFmtId="14">
      <sharedItems containsSemiMixedTypes="0" containsNonDate="0" containsDate="1" containsString="0" minDate="2024-01-31T00:00:00" maxDate="2025-01-01T00:00:00"/>
    </cacheField>
    <cacheField name="Responsable de la actividad en el proceso" numFmtId="0">
      <sharedItems containsBlank="1" count="32">
        <s v="Marlen Espitia"/>
        <s v="Andrea Esguerra "/>
        <s v="Kelly Gómez"/>
        <s v="Coordinaciones bilateral  y multilateral"/>
        <s v="Coordinadora de América Latina y el Caribe"/>
        <m/>
        <s v="Luz Emerita Lopez "/>
        <s v="Cielo Chamorro"/>
        <s v="Coordinaciones Bilateral y Multilateral"/>
        <s v="Equipo CUC"/>
        <s v="Coordinadora de Asia África y Eurasia"/>
        <s v="Jhonnatan Gamboa"/>
        <s v="GIT Administración de Recursos y Donaciones en Especie"/>
        <s v="Andres Ceballos"/>
        <s v="Equipo del Observatorio"/>
        <s v="Equipo de Gestión de conocimiento"/>
        <s v="Coordinación Bilaterales"/>
        <s v="Profesional Especializado G20 - Willy Alexander Vijalba Caballero"/>
        <s v="_x000a_Profesional Especializado G20 - Ruben Dario Rojas Morales "/>
        <s v="Responsable en DOCI del FAP (Jeny Patricia Gutierrez)"/>
        <s v="Sandra Garzón"/>
        <s v="Diller Ruthney Castro"/>
        <s v="Diller Ruthney Castro_x000a__x000a_Luis Alejandro Gutiérrez S."/>
        <s v="Luis Alejandro Gutiérrez S."/>
        <s v="Coordinadora GIT de Gestión de Talento Humano"/>
        <s v="Edna Lorena Leon Saavedra"/>
        <s v="Lucena Valencia Giraldo "/>
        <s v="Adriana Botero"/>
        <s v="Martha García"/>
        <s v="Carlos Castañeda"/>
        <s v="Faisuly Urrea"/>
        <s v="Julio Ignacio Gutiérrez"/>
      </sharedItems>
    </cacheField>
    <cacheField name="Recursos necesarios (personal, infraestructura, insumos, herramientas, entre otros)" numFmtId="0">
      <sharedItems/>
    </cacheField>
    <cacheField name="Planeación Institucional " numFmtId="0">
      <sharedItems containsBlank="1"/>
    </cacheField>
    <cacheField name="Gestión Presupuestal y eficiencia del gasto público " numFmtId="0">
      <sharedItems containsBlank="1"/>
    </cacheField>
    <cacheField name="Compras y contrataciónpública" numFmtId="0">
      <sharedItems containsBlank="1"/>
    </cacheField>
    <cacheField name="Talento Humano " numFmtId="0">
      <sharedItems containsBlank="1"/>
    </cacheField>
    <cacheField name="Integridad " numFmtId="0">
      <sharedItems containsNonDate="0" containsString="0" containsBlank="1"/>
    </cacheField>
    <cacheField name="Gestión Presupuestal y eficiencia del gasto público 2" numFmtId="0">
      <sharedItems containsBlank="1"/>
    </cacheField>
    <cacheField name="Fortalecimiento organizacional  y simplificación de procesos " numFmtId="0">
      <sharedItems containsNonDate="0" containsString="0" containsBlank="1"/>
    </cacheField>
    <cacheField name="Gobierno Digital, antes Gobierno en Línea " numFmtId="0">
      <sharedItems containsBlank="1"/>
    </cacheField>
    <cacheField name="Seguridad Digital " numFmtId="0">
      <sharedItems containsBlank="1"/>
    </cacheField>
    <cacheField name="Defensa jurídica " numFmtId="0">
      <sharedItems containsNonDate="0" containsString="0" containsBlank="1"/>
    </cacheField>
    <cacheField name="Mejora Normativa" numFmtId="0">
      <sharedItems containsNonDate="0" containsString="0" containsBlank="1"/>
    </cacheField>
    <cacheField name="Servicio al ciudadano " numFmtId="0">
      <sharedItems containsBlank="1"/>
    </cacheField>
    <cacheField name="Participación ciudadana en la gestión pública" numFmtId="0">
      <sharedItems containsBlank="1"/>
    </cacheField>
    <cacheField name="Racionalización de trámites " numFmtId="0">
      <sharedItems containsBlank="1"/>
    </cacheField>
    <cacheField name="Integridad 2" numFmtId="0">
      <sharedItems containsBlank="1"/>
    </cacheField>
    <cacheField name="Seguimiento y evaluación del desempeño institucional " numFmtId="0">
      <sharedItems containsBlank="1"/>
    </cacheField>
    <cacheField name="Gestión documental " numFmtId="0">
      <sharedItems containsBlank="1"/>
    </cacheField>
    <cacheField name="Transparencia, acceso a la información pública y lucha contra la corrupción" numFmtId="0">
      <sharedItems containsBlank="1"/>
    </cacheField>
    <cacheField name="Gestión de la información estadística" numFmtId="0">
      <sharedItems containsBlank="1"/>
    </cacheField>
    <cacheField name="Gestión del conocimiento y la innovación " numFmtId="0">
      <sharedItems containsBlank="1"/>
    </cacheField>
    <cacheField name="Control Interno " numFmtId="0">
      <sharedItems containsBlank="1"/>
    </cacheField>
    <cacheField name="PND 2022-2026" numFmtId="0">
      <sharedItems containsBlank="1"/>
    </cacheField>
    <cacheField name="PES 2023-2026" numFmtId="0">
      <sharedItems containsBlank="1"/>
    </cacheField>
    <cacheField name="PEI 2023-2026" numFmtId="0">
      <sharedItems containsBlank="1"/>
    </cacheField>
    <cacheField name="Administración de riesgos " numFmtId="0">
      <sharedItems containsBlank="1"/>
    </cacheField>
    <cacheField name="Racionalizacion de tramites" numFmtId="0">
      <sharedItems containsBlank="1"/>
    </cacheField>
    <cacheField name="Participación ciudadana y rendición de cuentas" numFmtId="0">
      <sharedItems containsNonDate="0" containsString="0" containsBlank="1"/>
    </cacheField>
    <cacheField name="Mecanismos para mejorar la atención al ciudadano" numFmtId="0">
      <sharedItems containsNonDate="0" containsString="0" containsBlank="1"/>
    </cacheField>
    <cacheField name="Mecanismos para la transparencia y acceso  a la información" numFmtId="0">
      <sharedItems containsNonDate="0" containsString="0" containsBlank="1"/>
    </cacheField>
    <cacheField name="Plan de Participación Ciudadana" numFmtId="0">
      <sharedItems containsNonDate="0" containsString="0" containsBlank="1"/>
    </cacheField>
    <cacheField name="Plan Institucional de Archivos - PINAR" numFmtId="0">
      <sharedItems containsBlank="1"/>
    </cacheField>
    <cacheField name="De Gestión Documental" numFmtId="0">
      <sharedItems containsBlank="1"/>
    </cacheField>
    <cacheField name="Anual de Adquisiciones" numFmtId="0">
      <sharedItems containsBlank="1"/>
    </cacheField>
    <cacheField name="Estratégico de Talento Humano" numFmtId="0">
      <sharedItems containsBlank="1"/>
    </cacheField>
    <cacheField name="De Bienestar e Incentivos" numFmtId="0">
      <sharedItems containsBlank="1"/>
    </cacheField>
    <cacheField name="Institucional de Capacitación  " numFmtId="0">
      <sharedItems containsBlank="1"/>
    </cacheField>
    <cacheField name="De Previsión de Recursos Humanos" numFmtId="0">
      <sharedItems containsBlank="1"/>
    </cacheField>
    <cacheField name="Trabajo Anual en Seguridad y Salud en el Trabajo" numFmtId="0">
      <sharedItems containsBlank="1"/>
    </cacheField>
    <cacheField name="Anual de Vacantes" numFmtId="0">
      <sharedItems containsBlank="1"/>
    </cacheField>
    <cacheField name="Estratégico de Tecnologías de la Información y las Comunicaciones - PETI" numFmtId="0">
      <sharedItems containsBlank="1"/>
    </cacheField>
    <cacheField name="De Seguridad y Privacidad de la Información" numFmtId="0">
      <sharedItems containsBlank="1"/>
    </cacheField>
    <cacheField name="De Seguridad y Privacidad de la Información2" numFmtId="0">
      <sharedItems containsBlank="1"/>
    </cacheField>
    <cacheField name="Observaciones planeaciones" numFmtId="0">
      <sharedItems count="24" longText="1">
        <s v="1) Consultor: definir etapas (alcance por vigencia) OK_x000a_2) CI: Revisar redacción del producto de acuerdo con alcance APC OK_x000a_3) Seguimiento 1erT: N/A OK_x000a_Pendiente: revisar actividades CI"/>
        <s v="1) Consultor: ajustar redacción indicador OK_x000a_2) CI: N/A OK_x000a_3) Seguimiento 1erT: N/A OK_x000a_Pendiente: Ajustar linea base con relación a la meta del 80%"/>
        <s v="1) Consultor: ajustar redacción indicador PENDIENTE y definir el alcance por etapas hasta el 2026_x000a_2) CI: Dar alcance a la palabra &quot;dinamizado&quot;_x000a_3) DEP:creemos que la dinamización se explica a traves del desarrollo de las actividades y no vemos necesario el ajuste del nombre"/>
        <s v="1) Consultor: ajustar redacción indicador _x000a_2) CI: N/A_x000a_3) DEP: reenfoque de la redacción propuesta por el consultor"/>
        <s v="1) Consultor: ajustar redacción indicador _x000a_2) CI: N/A_x000a_3) DEP: Aprobar la redacción propuesta por el consultor. Asignación de pesos actividades"/>
        <s v="1) Consultor: ajustar redacción indicador _x000a_2) CI: N/A_x000a_3) DEP: Aprobar la redacción propuesta por el consultor. Considerar determinar linea base_x000a_REVISAR tener dos indicadores muy similares"/>
        <s v="1) Consultor: ajustar redacción indicador _x000a_2) CI: N/A_x000a_3) DEP: Aprobar la redacción propuesta por el consultor. Considerar determinar linea base_x000a_Pendiente línea base"/>
        <s v="1) Consultor: ajustar redacción indicador _x000a_2) CI: N/A_x000a_3) DEP: Aprobar la redacción propuesta por el consultor. Considerar determinar linea base y asignar presupuesto a las actividades_x000a_Pendiente línea base y presupuesto"/>
        <s v="1) Consultor: indica que se requiere ajuste pues la línea base está en 50% y la meta empieza en 0%_x000a_2) CI: N/A_x000a_3) DEP: OK"/>
        <s v="1) Consultor: indica que se requiere ajuste pues la línea base está en 100% y la meta empieza en 0%_x000a_2) CI: N/A_x000a_3) DEP: OK"/>
        <s v="1) Consultor: Ajustar redacción. La unidad de medida y la programación no coincide con la formula_x000a_2) CI: N/A_x000a_3) DEP:  Es necesario ajustar la programación para que coincida con la fórmula"/>
        <s v="1) Consultor: Ajustar redacción de indicador y fórmula_x000a_2) CI: Indica que el observatorio no es producto de un plan de acción para 2024 y debe pensarse otro nombre_x000a_3) DEP:  Ok con el ajuste de redacción del ID y con el cambio de nombre del producto"/>
        <s v="1) Consultor: Ajustar redacción de indicador y fórmula_x000a_2) CI: N/A_x000a_3) DEP:  Ok con el ajuste de redacción del ID. Se debe incluir el proceso al que hace parte. Ajustar redacción del producto"/>
        <s v="1) Consultor: Ajustar redacción de indicador y propone fórmula ya que no tenía. También incluir línea base_x000a_2) CI: Indica q se debe ajustar el producto ya que la redacción no es consistente con el indicador y plantea revisar las actividades_x000a_3) DEP:  Ok con el ajuste de redacción del ID. Ajustar redacción del producto y asignar proceso responsable"/>
        <s v="1) Consultor: Ajustar redacción de indicador y fórmula. También incluir línea base_x000a_2) CI: Indica q se debe ajustar el producto ya que la redacción no es consistente con el indicador ni con las actividades_x000a_3) DEP:  Ok con el ajuste de redacción del ID. Ajustar redacción del producto para saber cuál es la condición deseada"/>
        <s v="1) Consultor: Ajustar redacción de indicador y fórmula. También incluir línea base_x000a_2) CI: N/A_x000a_3) DEP:  Ok con el ajuste de redacción del ID. Ajustar redacción del producto para saber cuál es la condición deseada"/>
        <s v="1) Consultor: Ajustar redacción de indicador y fórmula._x000a_2) CI: N/A_x000a_3) DEP:  Ok con el ajuste de redacción del ID. Ajustar redacción del producto para saber cuál es la condición deseada"/>
        <s v="1) Consultor: Ajustar redacción de indicador y fórmula._x000a_2) CI: N/A_x000a_3) DEP:  Ok con el ajuste de redacción del ID. Ajustar redacción del producto para saber cuál es la condición deseada."/>
        <s v="1) Consultor: Ajustar redacción de indicador y fórmula._x000a_2) CI: N/A_x000a_3) DEP:  Ok con el ajuste de redacción del ID. Ajustar redacción del producto para saber cuál es la condición deseada. Se modifica la unidad de medida"/>
        <s v="1) Consultor: Ajustar redacción de indicador y fórmula. Definir línea base_x000a_2) CI: Dice que las actividades no dan cuenta de la gestión contractual y deja interrogantes para el proceso_x000a_3) DEP:  Ok con el ajuste de redacción del ID. Ajustar redacción del producto para saber cuál es la condición deseada._x000a_Pendiente: si la formula se cumple cada mes, la meta debe ser 100% constante. Revisar"/>
        <s v="1) Consultor: Ajustar redacción de indicador y fórmula. Definir línea base_x000a_2) CI: Dice que las actividades no dan cuenta de la gestión contractual y deja interrogantes para el proceso_x000a_3) DEP:  Ok con el ajuste de redacción del ID. Ajustar redacción del producto para saber cuál es la condición deseada."/>
        <s v="1) Consultor: Ajustar redacción de indicador y fórmula._x000a_2) CI: Dice que las actividades no dan cuenta de la gestión contractual y deja interrogantes para el proceso_x000a_3) DEP:  Ok con el ajuste de redacción del ID. Ajustar redacción del producto para saber cuál es la condición deseada."/>
        <s v="1) Consultor: Ajustar redacción de indicador y fórmula._x000a_2) CI: Determinar el alcance del producto, pues para CI hace falta la Defensa Jurídica, asi como determinar cual es el rol del proceso en este producto. También mirar el tema de la vigencia pues al politica es a dos años_x000a_3) DEP:  Ok con el ajuste de redacción del ID. Ajustar redacción del producto para saber cuál es la condición deseada."/>
        <s v="1) Consultor: Ajustar redacción de indicador y propone fórmula ya que no tenía. También incluir línea base_x000a_2) CI: Indica q se debe ajustar el producto ya que la redacción no es consistente con el indicador y plantea revisar las actividades_x000a_3) DEP:  Ok con el ajuste de redacción del ID. Ajustar redacción del producto" u="1"/>
      </sharedItems>
    </cacheField>
  </cacheFields>
  <extLst>
    <ext xmlns:x14="http://schemas.microsoft.com/office/spreadsheetml/2009/9/main" uri="{725AE2AE-9491-48be-B2B4-4EB974FC3084}">
      <x14:pivotCacheDefinition pivotCacheId="11933678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0"/>
    <x v="0"/>
    <x v="0"/>
    <x v="0"/>
    <x v="0"/>
    <s v="Preparación y formulación de la Cooperación Internacional "/>
    <s v="Entidades públicas nacionales, departamentales o municipales; organizaciones no gubernamentales; cooperantes internacionales; sectores sociales departamentales o municipales_x000a_"/>
    <x v="0"/>
    <x v="0"/>
    <x v="0"/>
    <x v="0"/>
    <x v="0"/>
    <x v="0"/>
    <x v="0"/>
    <x v="0"/>
    <x v="0"/>
    <x v="0"/>
    <s v="Inversión (Sistema Nacional de Cooperación Internacional)"/>
    <x v="0"/>
    <x v="0"/>
    <n v="0.4"/>
    <x v="0"/>
    <d v="2024-02-01T00:00:00"/>
    <d v="2024-12-31T00:00:00"/>
    <x v="0"/>
    <s v="Equipo de Talento Humano"/>
    <s v="X"/>
    <s v="X"/>
    <s v="X"/>
    <m/>
    <m/>
    <s v="X"/>
    <m/>
    <m/>
    <m/>
    <m/>
    <m/>
    <s v="X"/>
    <s v="X"/>
    <m/>
    <m/>
    <m/>
    <m/>
    <m/>
    <m/>
    <m/>
    <m/>
    <s v="X"/>
    <m/>
    <s v="X"/>
    <m/>
    <m/>
    <m/>
    <m/>
    <m/>
    <m/>
    <m/>
    <m/>
    <s v="X"/>
    <m/>
    <m/>
    <m/>
    <m/>
    <m/>
    <m/>
    <m/>
    <m/>
    <m/>
    <x v="0"/>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0"/>
    <x v="0"/>
    <x v="0"/>
    <x v="0"/>
    <x v="0"/>
    <s v="Preparación y formulación de la Cooperación Internacional "/>
    <s v="Entidades públicas nacionales, departamentales o municipales; organizaciones no gubernamentales; cooperantes internacionales; sectores sociales departamentales o municipales_x000a_"/>
    <x v="0"/>
    <x v="0"/>
    <x v="0"/>
    <x v="0"/>
    <x v="0"/>
    <x v="0"/>
    <x v="0"/>
    <x v="0"/>
    <x v="0"/>
    <x v="0"/>
    <s v="Inversión (Sistema Nacional de Cooperación Internacional)"/>
    <x v="1"/>
    <x v="1"/>
    <n v="0.2"/>
    <x v="1"/>
    <d v="2024-02-01T00:00:00"/>
    <d v="2024-12-31T00:00:00"/>
    <x v="1"/>
    <s v="Equipo de Talento Humano"/>
    <m/>
    <s v="X"/>
    <s v="X"/>
    <m/>
    <m/>
    <s v="X"/>
    <m/>
    <m/>
    <m/>
    <m/>
    <m/>
    <s v="X"/>
    <s v="X"/>
    <m/>
    <m/>
    <m/>
    <m/>
    <s v="X"/>
    <m/>
    <s v="X"/>
    <m/>
    <s v="X"/>
    <m/>
    <s v="X"/>
    <m/>
    <m/>
    <m/>
    <m/>
    <m/>
    <m/>
    <m/>
    <m/>
    <s v="X"/>
    <m/>
    <m/>
    <m/>
    <m/>
    <m/>
    <m/>
    <m/>
    <m/>
    <m/>
    <x v="0"/>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0"/>
    <x v="0"/>
    <x v="0"/>
    <x v="0"/>
    <x v="0"/>
    <s v="Preparación y formulación de la Cooperación Internacional "/>
    <s v="Entidades públicas nacionales, departamentales o municipales; organizaciones no gubernamentales; cooperantes internacionales; sectores sociales departamentales o municipales_x000a_"/>
    <x v="0"/>
    <x v="0"/>
    <x v="0"/>
    <x v="0"/>
    <x v="0"/>
    <x v="0"/>
    <x v="0"/>
    <x v="0"/>
    <x v="0"/>
    <x v="0"/>
    <s v="Inversión (Sistema Nacional de Cooperación Internacional)"/>
    <x v="2"/>
    <x v="2"/>
    <n v="0.2"/>
    <x v="2"/>
    <d v="2024-02-01T00:00:00"/>
    <d v="2024-12-31T00:00:00"/>
    <x v="2"/>
    <s v="Equipo de Talento Humano"/>
    <s v="X"/>
    <s v="X"/>
    <s v="X"/>
    <m/>
    <m/>
    <s v="X"/>
    <m/>
    <m/>
    <m/>
    <m/>
    <m/>
    <s v="X"/>
    <s v="X"/>
    <m/>
    <m/>
    <m/>
    <m/>
    <m/>
    <m/>
    <m/>
    <m/>
    <s v="X"/>
    <m/>
    <s v="X"/>
    <m/>
    <m/>
    <m/>
    <m/>
    <m/>
    <m/>
    <m/>
    <m/>
    <s v="X"/>
    <m/>
    <m/>
    <m/>
    <m/>
    <m/>
    <m/>
    <m/>
    <m/>
    <m/>
    <x v="0"/>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0"/>
    <x v="0"/>
    <x v="0"/>
    <x v="0"/>
    <x v="0"/>
    <s v="Preparación y formulación de la Cooperación Internacional "/>
    <s v="Entidades públicas nacionales, departamentales o municipales; organizaciones no gubernamentales; cooperantes internacionales; sectores sociales departamentales o municipales_x000a_"/>
    <x v="0"/>
    <x v="0"/>
    <x v="0"/>
    <x v="0"/>
    <x v="0"/>
    <x v="0"/>
    <x v="0"/>
    <x v="0"/>
    <x v="0"/>
    <x v="0"/>
    <s v="Inversión (Sistema Nacional de Cooperación Internacional)"/>
    <x v="3"/>
    <x v="2"/>
    <n v="0.2"/>
    <x v="3"/>
    <d v="2024-02-01T00:00:00"/>
    <d v="2024-12-31T00:00:00"/>
    <x v="2"/>
    <s v="Equipo de Talento Humano"/>
    <s v="X"/>
    <s v="X"/>
    <s v="X"/>
    <m/>
    <m/>
    <s v="X"/>
    <m/>
    <m/>
    <m/>
    <m/>
    <m/>
    <s v="X"/>
    <s v="X"/>
    <m/>
    <m/>
    <m/>
    <m/>
    <m/>
    <m/>
    <m/>
    <m/>
    <s v="X"/>
    <m/>
    <s v="X"/>
    <m/>
    <m/>
    <m/>
    <m/>
    <m/>
    <m/>
    <m/>
    <m/>
    <s v="X"/>
    <m/>
    <m/>
    <m/>
    <m/>
    <m/>
    <m/>
    <m/>
    <m/>
    <m/>
    <x v="0"/>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1"/>
    <x v="1"/>
    <x v="1"/>
    <x v="1"/>
    <x v="1"/>
    <s v="Identificación y priorización."/>
    <s v="Cooperantes AOD y Sector privado."/>
    <x v="1"/>
    <x v="1"/>
    <x v="0"/>
    <x v="1"/>
    <x v="1"/>
    <x v="1"/>
    <x v="1"/>
    <x v="1"/>
    <x v="1"/>
    <x v="1"/>
    <s v="Inversión (Sistema Nacional de Cooperación Internacional)"/>
    <x v="4"/>
    <x v="2"/>
    <n v="0.5"/>
    <x v="4"/>
    <d v="2024-01-15T00:00:00"/>
    <d v="2024-12-15T00:00:00"/>
    <x v="3"/>
    <s v="Equipo de Talento Humano"/>
    <s v="X"/>
    <m/>
    <m/>
    <m/>
    <m/>
    <m/>
    <m/>
    <m/>
    <m/>
    <m/>
    <m/>
    <s v="X"/>
    <s v="X"/>
    <m/>
    <s v="X"/>
    <m/>
    <m/>
    <m/>
    <m/>
    <m/>
    <m/>
    <s v="X"/>
    <m/>
    <s v="X"/>
    <m/>
    <m/>
    <m/>
    <m/>
    <m/>
    <m/>
    <m/>
    <m/>
    <m/>
    <m/>
    <m/>
    <m/>
    <m/>
    <m/>
    <m/>
    <m/>
    <m/>
    <m/>
    <x v="1"/>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1"/>
    <x v="1"/>
    <x v="1"/>
    <x v="1"/>
    <x v="1"/>
    <s v="Identificación y priorización."/>
    <s v="Cooperantes AOD y Sector privado."/>
    <x v="1"/>
    <x v="1"/>
    <x v="0"/>
    <x v="1"/>
    <x v="1"/>
    <x v="1"/>
    <x v="1"/>
    <x v="1"/>
    <x v="1"/>
    <x v="1"/>
    <s v="Inversión (Sistema Nacional de Cooperación Internacional)"/>
    <x v="5"/>
    <x v="2"/>
    <n v="0.5"/>
    <x v="5"/>
    <d v="2024-01-15T00:00:00"/>
    <d v="2024-12-15T00:00:00"/>
    <x v="3"/>
    <s v="Equipo de Talento Humano"/>
    <m/>
    <m/>
    <m/>
    <m/>
    <m/>
    <m/>
    <m/>
    <m/>
    <m/>
    <m/>
    <m/>
    <s v="X"/>
    <s v="X"/>
    <m/>
    <m/>
    <m/>
    <m/>
    <s v="X"/>
    <m/>
    <m/>
    <m/>
    <m/>
    <m/>
    <m/>
    <m/>
    <m/>
    <m/>
    <m/>
    <m/>
    <m/>
    <m/>
    <m/>
    <m/>
    <m/>
    <m/>
    <m/>
    <m/>
    <m/>
    <m/>
    <m/>
    <m/>
    <m/>
    <x v="1"/>
  </r>
  <r>
    <s v="Convergencia regional, _x000a_Transformación productiva, internacionalización y acción climática"/>
    <s v="Alinear la cooperación internacional a las prioridades y agendas de desarrollo._x000a_"/>
    <n v="0.3"/>
    <s v="ALI-124"/>
    <n v="1"/>
    <n v="1"/>
    <x v="0"/>
    <x v="0"/>
    <s v="Acciones implementadas por APC Colombia en el marco de la Estrategia ENCI 2023-2026 para la vigencia 2024"/>
    <s v="Diego Alejandro Zuluaga"/>
    <x v="0"/>
    <x v="2"/>
    <x v="2"/>
    <x v="2"/>
    <x v="2"/>
    <x v="2"/>
    <s v="Formulación y preparación de la cooperación internacional, Gestión Contractual y Gestión Financiera"/>
    <s v="Paises Socios_x000a_Entidades publicas de nivel Nacional y Territorial_x000a_Entidades privadas Organizaciones No Gubernamentales_x000a_Academia_x000a_Mecanismos de Integración Regional"/>
    <x v="2"/>
    <x v="2"/>
    <x v="0"/>
    <x v="1"/>
    <x v="2"/>
    <x v="2"/>
    <x v="2"/>
    <x v="0"/>
    <x v="0"/>
    <x v="2"/>
    <s v="Funcionamiento (Transferencias Corrientes - Fondo de Cooperación y Asistencia Internacional FOCAI)"/>
    <x v="6"/>
    <x v="3"/>
    <n v="1"/>
    <x v="6"/>
    <d v="2024-04-01T00:00:00"/>
    <d v="2024-12-31T00:00:00"/>
    <x v="4"/>
    <s v="Profesionales de los equipos de trabajo, Servicios de traducción, Hardware y software para Videoconferencias"/>
    <m/>
    <m/>
    <m/>
    <m/>
    <m/>
    <m/>
    <m/>
    <m/>
    <m/>
    <m/>
    <m/>
    <s v="X"/>
    <s v="X"/>
    <m/>
    <m/>
    <m/>
    <m/>
    <m/>
    <m/>
    <m/>
    <m/>
    <s v="X"/>
    <m/>
    <s v="X"/>
    <m/>
    <m/>
    <m/>
    <m/>
    <m/>
    <m/>
    <m/>
    <m/>
    <m/>
    <m/>
    <m/>
    <m/>
    <m/>
    <m/>
    <m/>
    <m/>
    <m/>
    <m/>
    <x v="1"/>
  </r>
  <r>
    <s v="Convergencia regional, _x000a_Transformación productiva, internacionalización y acción climática"/>
    <s v="Alinear la cooperación internacional a las prioridades y agendas de desarrollo._x000a_"/>
    <n v="0.3"/>
    <s v="ALI-124"/>
    <n v="1"/>
    <n v="1"/>
    <x v="1"/>
    <x v="1"/>
    <s v="PENDIENTE"/>
    <s v="Diego Alejandro Zuluaga"/>
    <x v="0"/>
    <x v="3"/>
    <x v="3"/>
    <x v="3"/>
    <x v="0"/>
    <x v="0"/>
    <s v="Preparación y formulación de la Cooperación Internacional"/>
    <s v="Entidades públicas nacionales, departamentales o municipales; organizaciones no gubernamentales; cooperantes internacionales; sectores sociales departamentales o municipales"/>
    <x v="3"/>
    <x v="3"/>
    <x v="0"/>
    <x v="0"/>
    <x v="0"/>
    <x v="0"/>
    <x v="0"/>
    <x v="0"/>
    <x v="0"/>
    <x v="3"/>
    <s v="Inversión (Sistema Nacional de Cooperación Internacional)"/>
    <x v="7"/>
    <x v="4"/>
    <n v="0.3"/>
    <x v="7"/>
    <d v="2024-02-01T00:00:00"/>
    <d v="2024-12-31T00:00:00"/>
    <x v="0"/>
    <s v="Equipo de Talento Humano"/>
    <s v="X"/>
    <s v="X"/>
    <s v="X"/>
    <m/>
    <m/>
    <s v="X"/>
    <m/>
    <m/>
    <m/>
    <m/>
    <m/>
    <s v="X"/>
    <s v="X"/>
    <m/>
    <m/>
    <m/>
    <m/>
    <m/>
    <m/>
    <m/>
    <m/>
    <s v="X"/>
    <m/>
    <s v="X"/>
    <m/>
    <m/>
    <m/>
    <m/>
    <m/>
    <m/>
    <m/>
    <m/>
    <s v="X"/>
    <m/>
    <m/>
    <m/>
    <m/>
    <m/>
    <m/>
    <m/>
    <m/>
    <m/>
    <x v="2"/>
  </r>
  <r>
    <s v="Convergencia regional, _x000a_Transformación productiva, internacionalización y acción climática"/>
    <s v="Alinear la cooperación internacional a las prioridades y agendas de desarrollo._x000a_"/>
    <n v="0.3"/>
    <s v="ALI-124"/>
    <n v="1"/>
    <n v="1"/>
    <x v="1"/>
    <x v="1"/>
    <s v="PENDIENTE"/>
    <s v="Diego Alejandro Zuluaga"/>
    <x v="0"/>
    <x v="3"/>
    <x v="3"/>
    <x v="3"/>
    <x v="0"/>
    <x v="0"/>
    <s v="Preparación y formulación de la Cooperación Internacional"/>
    <s v="Entidades públicas nacionales, departamentales o municipales; organizaciones no gubernamentales; cooperantes internacionales; sectores sociales departamentales o municipales"/>
    <x v="3"/>
    <x v="3"/>
    <x v="0"/>
    <x v="0"/>
    <x v="0"/>
    <x v="0"/>
    <x v="0"/>
    <x v="0"/>
    <x v="0"/>
    <x v="3"/>
    <s v="Inversión (Sistema Nacional de Cooperación Internacional)"/>
    <x v="8"/>
    <x v="5"/>
    <n v="0.3"/>
    <x v="0"/>
    <d v="2024-02-01T00:00:00"/>
    <d v="2024-12-31T00:00:00"/>
    <x v="5"/>
    <s v="Equipo de Talento Humano"/>
    <s v="X"/>
    <s v="X"/>
    <s v="X"/>
    <m/>
    <m/>
    <s v="X"/>
    <m/>
    <m/>
    <m/>
    <m/>
    <m/>
    <s v="X"/>
    <s v="X"/>
    <m/>
    <m/>
    <m/>
    <m/>
    <m/>
    <m/>
    <m/>
    <m/>
    <s v="X"/>
    <m/>
    <s v="X"/>
    <m/>
    <m/>
    <m/>
    <m/>
    <m/>
    <m/>
    <m/>
    <m/>
    <s v="X"/>
    <m/>
    <m/>
    <m/>
    <m/>
    <m/>
    <m/>
    <m/>
    <m/>
    <m/>
    <x v="2"/>
  </r>
  <r>
    <s v="Convergencia regional, _x000a_Transformación productiva, internacionalización y acción climática"/>
    <s v="Alinear la cooperación internacional a las prioridades y agendas de desarrollo._x000a_"/>
    <n v="0.3"/>
    <s v="ALI-124"/>
    <n v="1"/>
    <n v="1"/>
    <x v="1"/>
    <x v="1"/>
    <s v="PENDIENTE"/>
    <s v="Diego Alejandro Zuluaga"/>
    <x v="0"/>
    <x v="3"/>
    <x v="3"/>
    <x v="3"/>
    <x v="0"/>
    <x v="0"/>
    <s v="Preparación y formulación de la Cooperación Internacional"/>
    <s v="Entidades públicas nacionales, departamentales o municipales; organizaciones no gubernamentales; cooperantes internacionales; sectores sociales departamentales o municipales"/>
    <x v="3"/>
    <x v="3"/>
    <x v="0"/>
    <x v="0"/>
    <x v="0"/>
    <x v="0"/>
    <x v="0"/>
    <x v="0"/>
    <x v="0"/>
    <x v="3"/>
    <s v="Inversión (Sistema Nacional de Cooperación Internacional)"/>
    <x v="9"/>
    <x v="6"/>
    <n v="0.3"/>
    <x v="8"/>
    <d v="2024-02-01T00:00:00"/>
    <d v="2024-12-31T00:00:00"/>
    <x v="5"/>
    <s v="Equipo de Talento Humano"/>
    <m/>
    <s v="X"/>
    <s v="X"/>
    <m/>
    <m/>
    <s v="X"/>
    <m/>
    <m/>
    <m/>
    <m/>
    <m/>
    <s v="X"/>
    <s v="X"/>
    <m/>
    <m/>
    <m/>
    <m/>
    <m/>
    <m/>
    <m/>
    <m/>
    <s v="X"/>
    <m/>
    <s v="X"/>
    <m/>
    <m/>
    <m/>
    <m/>
    <m/>
    <m/>
    <m/>
    <m/>
    <s v="X"/>
    <m/>
    <m/>
    <m/>
    <m/>
    <m/>
    <m/>
    <m/>
    <m/>
    <m/>
    <x v="2"/>
  </r>
  <r>
    <s v="Convergencia regional, _x000a_Transformación productiva, internacionalización y acción climática"/>
    <s v="Alinear la cooperación internacional a las prioridades y agendas de desarrollo._x000a_"/>
    <n v="0.3"/>
    <s v="ALI-124"/>
    <n v="1"/>
    <n v="1"/>
    <x v="1"/>
    <x v="1"/>
    <s v="PENDIENTE"/>
    <s v="Diego Alejandro Zuluaga"/>
    <x v="0"/>
    <x v="3"/>
    <x v="3"/>
    <x v="3"/>
    <x v="0"/>
    <x v="0"/>
    <s v="Preparación y formulación de la Cooperación Internacional"/>
    <s v="Entidades públicas nacionales, departamentales o municipales; organizaciones no gubernamentales; cooperantes internacionales; sectores sociales departamentales o municipales"/>
    <x v="3"/>
    <x v="3"/>
    <x v="0"/>
    <x v="0"/>
    <x v="0"/>
    <x v="0"/>
    <x v="0"/>
    <x v="0"/>
    <x v="0"/>
    <x v="3"/>
    <s v="Inversión (Sistema Nacional de Cooperación Internacional)"/>
    <x v="10"/>
    <x v="7"/>
    <n v="0.1"/>
    <x v="9"/>
    <d v="2024-02-01T00:00:00"/>
    <d v="2024-12-31T00:00:00"/>
    <x v="5"/>
    <s v="Equipo de Talento Humano"/>
    <m/>
    <m/>
    <m/>
    <m/>
    <m/>
    <m/>
    <m/>
    <m/>
    <m/>
    <m/>
    <m/>
    <s v="X"/>
    <s v="X"/>
    <m/>
    <s v="X"/>
    <s v="X"/>
    <s v="X"/>
    <s v="X"/>
    <s v="X"/>
    <s v="X"/>
    <s v="X"/>
    <s v="X"/>
    <s v="X"/>
    <s v="X"/>
    <s v="X"/>
    <m/>
    <m/>
    <m/>
    <m/>
    <m/>
    <m/>
    <m/>
    <m/>
    <m/>
    <m/>
    <m/>
    <m/>
    <m/>
    <m/>
    <m/>
    <m/>
    <m/>
    <x v="2"/>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Diego Alejandro Zuluaga"/>
    <x v="0"/>
    <x v="4"/>
    <x v="4"/>
    <x v="4"/>
    <x v="0"/>
    <x v="0"/>
    <s v="Preparación y formulación de la Cooperación Internacional"/>
    <s v="Entidades públicas, Organizaciones No Gubernamentales, Cooperantes Internacionales y Entidades Sin Ánimo de Lucro."/>
    <x v="4"/>
    <x v="4"/>
    <x v="0"/>
    <x v="2"/>
    <x v="3"/>
    <x v="3"/>
    <x v="1"/>
    <x v="0"/>
    <x v="0"/>
    <x v="4"/>
    <s v="Inversión (Contrapartidas)"/>
    <x v="11"/>
    <x v="2"/>
    <n v="0.2"/>
    <x v="10"/>
    <d v="2024-02-01T00:00:00"/>
    <d v="2024-12-31T00:00:00"/>
    <x v="6"/>
    <s v="Equipo de Talento Humano"/>
    <s v="X"/>
    <s v="X"/>
    <s v="X"/>
    <m/>
    <m/>
    <s v="X"/>
    <m/>
    <m/>
    <m/>
    <m/>
    <m/>
    <s v="X"/>
    <m/>
    <m/>
    <s v="X"/>
    <m/>
    <m/>
    <s v="X"/>
    <m/>
    <m/>
    <m/>
    <s v="X"/>
    <m/>
    <s v="X"/>
    <m/>
    <m/>
    <m/>
    <m/>
    <m/>
    <m/>
    <m/>
    <m/>
    <s v="X"/>
    <m/>
    <m/>
    <m/>
    <m/>
    <m/>
    <m/>
    <m/>
    <m/>
    <m/>
    <x v="3"/>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Diego Alejandro Zuluaga"/>
    <x v="0"/>
    <x v="4"/>
    <x v="4"/>
    <x v="4"/>
    <x v="0"/>
    <x v="0"/>
    <s v="Preparación y formulación de la Cooperación Internacional"/>
    <s v="Entidades públicas, Organizaciones No Gubernamentales, Cooperantes Internacionales y Entidades Sin Ánimo de Lucro."/>
    <x v="4"/>
    <x v="4"/>
    <x v="0"/>
    <x v="2"/>
    <x v="3"/>
    <x v="3"/>
    <x v="1"/>
    <x v="0"/>
    <x v="0"/>
    <x v="4"/>
    <s v="Inversión (Contrapartidas)"/>
    <x v="12"/>
    <x v="8"/>
    <n v="0.8"/>
    <x v="11"/>
    <d v="2024-03-30T00:00:00"/>
    <d v="2024-05-31T00:00:00"/>
    <x v="6"/>
    <s v="Equipo de Talento Humano"/>
    <m/>
    <s v="X"/>
    <s v="X"/>
    <m/>
    <m/>
    <s v="X"/>
    <m/>
    <m/>
    <m/>
    <m/>
    <m/>
    <s v="X"/>
    <m/>
    <m/>
    <s v="X"/>
    <s v="X"/>
    <s v="X"/>
    <s v="X"/>
    <m/>
    <m/>
    <m/>
    <s v="X"/>
    <m/>
    <s v="X"/>
    <m/>
    <m/>
    <m/>
    <m/>
    <m/>
    <m/>
    <m/>
    <m/>
    <s v="X"/>
    <m/>
    <m/>
    <m/>
    <m/>
    <m/>
    <m/>
    <m/>
    <m/>
    <m/>
    <x v="3"/>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Santiago Quiñones"/>
    <x v="1"/>
    <x v="5"/>
    <x v="5"/>
    <x v="5"/>
    <x v="1"/>
    <x v="1"/>
    <s v="Identificación y priorizaciónde la Cooperación Internacional"/>
    <s v="Paises Socios_x000a_Entidades publicas de nivel Nacional y Territorial_x000a_Entidades privadas Organizaciones No Gubernamentales_x000a_Academia_x000a_Mecanismos de Integración Regional"/>
    <x v="5"/>
    <x v="5"/>
    <x v="0"/>
    <x v="0"/>
    <x v="0"/>
    <x v="0"/>
    <x v="0"/>
    <x v="0"/>
    <x v="0"/>
    <x v="5"/>
    <s v="Inversión (Transformación digital)"/>
    <x v="13"/>
    <x v="2"/>
    <n v="0.3"/>
    <x v="12"/>
    <d v="2024-01-15T00:00:00"/>
    <d v="2024-12-15T00:00:00"/>
    <x v="7"/>
    <s v="Equipo de Talento Humano"/>
    <m/>
    <m/>
    <m/>
    <m/>
    <m/>
    <m/>
    <m/>
    <m/>
    <m/>
    <m/>
    <m/>
    <s v="X"/>
    <s v="X"/>
    <m/>
    <s v="X"/>
    <m/>
    <m/>
    <s v="X"/>
    <m/>
    <m/>
    <m/>
    <s v="X"/>
    <m/>
    <s v="X"/>
    <m/>
    <m/>
    <m/>
    <m/>
    <m/>
    <m/>
    <m/>
    <m/>
    <m/>
    <m/>
    <m/>
    <m/>
    <m/>
    <m/>
    <m/>
    <m/>
    <m/>
    <m/>
    <x v="4"/>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Santiago Quiñones"/>
    <x v="1"/>
    <x v="5"/>
    <x v="5"/>
    <x v="5"/>
    <x v="1"/>
    <x v="1"/>
    <s v="Identificación y priorizaciónde la Cooperación Internacional"/>
    <s v="Paises Socios_x000a_Entidades publicas de nivel Nacional y Territorial_x000a_Entidades privadas Organizaciones No Gubernamentales_x000a_Academia_x000a_Mecanismos de Integración Regional"/>
    <x v="5"/>
    <x v="5"/>
    <x v="0"/>
    <x v="0"/>
    <x v="3"/>
    <x v="4"/>
    <x v="3"/>
    <x v="0"/>
    <x v="0"/>
    <x v="5"/>
    <s v="Inversión (Transformación digital)"/>
    <x v="14"/>
    <x v="2"/>
    <n v="0.4"/>
    <x v="13"/>
    <d v="2024-01-15T00:00:00"/>
    <d v="2024-12-15T00:00:00"/>
    <x v="8"/>
    <s v="Equipo de Talento Humano"/>
    <m/>
    <m/>
    <m/>
    <m/>
    <m/>
    <m/>
    <m/>
    <m/>
    <m/>
    <m/>
    <m/>
    <s v="X"/>
    <s v="X"/>
    <m/>
    <m/>
    <s v="X"/>
    <m/>
    <m/>
    <m/>
    <m/>
    <m/>
    <s v="X"/>
    <m/>
    <s v="X"/>
    <m/>
    <m/>
    <m/>
    <m/>
    <m/>
    <m/>
    <m/>
    <m/>
    <m/>
    <m/>
    <m/>
    <m/>
    <m/>
    <m/>
    <m/>
    <m/>
    <m/>
    <m/>
    <x v="4"/>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Santiago Quiñones"/>
    <x v="1"/>
    <x v="5"/>
    <x v="5"/>
    <x v="5"/>
    <x v="1"/>
    <x v="1"/>
    <s v="Identificación y priorizaciónde la Cooperación Internacional"/>
    <s v="Paises Socios_x000a_Entidades publicas de nivel Nacional y Territorial_x000a_Entidades privadas Organizaciones No Gubernamentales_x000a_Academia_x000a_Mecanismos de Integración Regional"/>
    <x v="5"/>
    <x v="5"/>
    <x v="0"/>
    <x v="0"/>
    <x v="3"/>
    <x v="4"/>
    <x v="3"/>
    <x v="0"/>
    <x v="0"/>
    <x v="5"/>
    <s v="Inversión (Transformación digital)"/>
    <x v="15"/>
    <x v="9"/>
    <n v="0.3"/>
    <x v="14"/>
    <d v="2024-01-15T00:00:00"/>
    <d v="2024-12-15T00:00:00"/>
    <x v="9"/>
    <s v="Equipo de Talento Humano"/>
    <m/>
    <s v="X"/>
    <s v="X"/>
    <m/>
    <m/>
    <s v="X"/>
    <m/>
    <m/>
    <m/>
    <m/>
    <m/>
    <s v="X"/>
    <s v="X"/>
    <s v="X"/>
    <s v="X"/>
    <s v="X"/>
    <s v="X"/>
    <s v="X"/>
    <s v="X"/>
    <s v="X"/>
    <m/>
    <s v="X"/>
    <m/>
    <s v="X"/>
    <m/>
    <s v="X"/>
    <m/>
    <m/>
    <m/>
    <m/>
    <m/>
    <m/>
    <s v="X"/>
    <m/>
    <m/>
    <m/>
    <m/>
    <m/>
    <m/>
    <m/>
    <m/>
    <m/>
    <x v="4"/>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Daniel Rodríguez"/>
    <x v="2"/>
    <x v="6"/>
    <x v="6"/>
    <x v="6"/>
    <x v="2"/>
    <x v="2"/>
    <s v="Identificación y priorización, preparación y formulación, gestión contracutal, gestión financiera, gestión jurídica"/>
    <s v="Países socios, mecanismos de integración regional, entidades públicas del nivel nacional y territorial, entidades privadas, organizaciones de la sociedad civil y academia"/>
    <x v="6"/>
    <x v="6"/>
    <x v="0"/>
    <x v="1"/>
    <x v="4"/>
    <x v="0"/>
    <x v="4"/>
    <x v="2"/>
    <x v="0"/>
    <x v="6"/>
    <s v="Funcionamiento (Transferencias Corrientes - Fondo de Cooperación y Asistencia Internacional FOCAI)"/>
    <x v="16"/>
    <x v="10"/>
    <n v="0.25"/>
    <x v="15"/>
    <d v="2024-02-15T00:00:00"/>
    <d v="2024-12-31T00:00:00"/>
    <x v="10"/>
    <s v="Profesionales de los equipos de trabajo, Servicios de traducción, Hardware y software para Videoconferencias"/>
    <m/>
    <m/>
    <m/>
    <m/>
    <m/>
    <m/>
    <m/>
    <m/>
    <m/>
    <m/>
    <m/>
    <s v="X"/>
    <m/>
    <m/>
    <s v="X"/>
    <m/>
    <m/>
    <m/>
    <m/>
    <m/>
    <m/>
    <s v="X"/>
    <m/>
    <s v="X"/>
    <m/>
    <m/>
    <m/>
    <m/>
    <m/>
    <m/>
    <m/>
    <m/>
    <m/>
    <m/>
    <m/>
    <m/>
    <m/>
    <m/>
    <m/>
    <m/>
    <m/>
    <m/>
    <x v="5"/>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Daniel Rodríguez"/>
    <x v="2"/>
    <x v="7"/>
    <x v="7"/>
    <x v="6"/>
    <x v="2"/>
    <x v="2"/>
    <s v="Identificación y priorización, preparación y formulación, gestión contracutal, gestión financiera, gestión jurídica"/>
    <s v="Países socios, mecanismos de integración regional, entidades públicas del nivel nacional y territorial, entidades privadas, organizaciones de la sociedad civil y academia"/>
    <x v="7"/>
    <x v="6"/>
    <x v="0"/>
    <x v="1"/>
    <x v="2"/>
    <x v="5"/>
    <x v="5"/>
    <x v="0"/>
    <x v="0"/>
    <x v="7"/>
    <s v="Funcionamiento (Transferencias Corrientes - Fondo de Cooperación y Asistencia Internacional FOCAI)"/>
    <x v="17"/>
    <x v="11"/>
    <n v="0.15"/>
    <x v="16"/>
    <d v="2024-03-01T00:00:00"/>
    <d v="2024-12-31T00:00:00"/>
    <x v="10"/>
    <s v="Profesionales de los equipos de trabajo, Servicios de traducción, Hardware y software para Videoconferencias"/>
    <m/>
    <m/>
    <m/>
    <m/>
    <m/>
    <m/>
    <m/>
    <m/>
    <m/>
    <m/>
    <m/>
    <s v="X"/>
    <m/>
    <m/>
    <s v="X"/>
    <s v="X"/>
    <m/>
    <m/>
    <m/>
    <m/>
    <m/>
    <s v="X"/>
    <m/>
    <s v="X"/>
    <s v="X"/>
    <m/>
    <m/>
    <m/>
    <m/>
    <m/>
    <m/>
    <m/>
    <m/>
    <m/>
    <m/>
    <m/>
    <m/>
    <m/>
    <m/>
    <m/>
    <m/>
    <m/>
    <x v="5"/>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Daniel Rodríguez"/>
    <x v="2"/>
    <x v="8"/>
    <x v="8"/>
    <x v="7"/>
    <x v="2"/>
    <x v="2"/>
    <s v="Formulación y preparación de la cooperación internacional, Gestión Contractual y Gestión Financiera"/>
    <s v="Paises Socios_x000a_Entidades publicas de nivel Nacional y Territorial_x000a_Entidades privadas Organizaciones No Gubernamentales_x000a_Academia_x000a_Mecanismos de Integración Regional"/>
    <x v="8"/>
    <x v="7"/>
    <x v="0"/>
    <x v="1"/>
    <x v="2"/>
    <x v="6"/>
    <x v="6"/>
    <x v="0"/>
    <x v="0"/>
    <x v="8"/>
    <s v="Funcionamiento (Transferencias Corrientes - Fondo de Cooperación y Asistencia Internacional FOCAI)"/>
    <x v="18"/>
    <x v="12"/>
    <n v="0.25"/>
    <x v="6"/>
    <d v="2024-03-01T00:00:00"/>
    <d v="2024-12-31T00:00:00"/>
    <x v="4"/>
    <s v="Profesionales de los equipos de trabajo, Servicios de traducción, Hardware y software para Videoconferencias"/>
    <s v="X"/>
    <m/>
    <m/>
    <m/>
    <m/>
    <m/>
    <m/>
    <m/>
    <m/>
    <m/>
    <m/>
    <s v="X"/>
    <m/>
    <m/>
    <s v="X"/>
    <s v="X"/>
    <m/>
    <m/>
    <m/>
    <m/>
    <m/>
    <s v="X"/>
    <m/>
    <s v="X"/>
    <s v="X"/>
    <m/>
    <m/>
    <m/>
    <m/>
    <m/>
    <m/>
    <m/>
    <m/>
    <m/>
    <m/>
    <m/>
    <m/>
    <m/>
    <m/>
    <m/>
    <m/>
    <m/>
    <x v="6"/>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Jhonnatan Gamboa"/>
    <x v="0"/>
    <x v="9"/>
    <x v="9"/>
    <x v="8"/>
    <x v="0"/>
    <x v="0"/>
    <s v="Identificación y priorización, preparación y formulación, implementación y seguimiento"/>
    <s v="Entidades públicas departamentales o municipales, aliados nacionales e internacionales"/>
    <x v="9"/>
    <x v="8"/>
    <x v="0"/>
    <x v="1"/>
    <x v="0"/>
    <x v="0"/>
    <x v="0"/>
    <x v="0"/>
    <x v="0"/>
    <x v="8"/>
    <s v="Funcionamiento (Transferencias Corrientes - Fondo de Cooperación y Asistencia Internacional FOCAI)"/>
    <x v="19"/>
    <x v="2"/>
    <n v="0.3"/>
    <x v="17"/>
    <d v="2024-01-01T00:00:00"/>
    <d v="2024-05-31T00:00:00"/>
    <x v="11"/>
    <s v="Equipo de Talento Humano"/>
    <m/>
    <m/>
    <m/>
    <m/>
    <m/>
    <m/>
    <m/>
    <m/>
    <m/>
    <m/>
    <m/>
    <m/>
    <m/>
    <m/>
    <m/>
    <m/>
    <m/>
    <m/>
    <m/>
    <m/>
    <m/>
    <m/>
    <m/>
    <m/>
    <m/>
    <m/>
    <m/>
    <m/>
    <m/>
    <m/>
    <m/>
    <m/>
    <m/>
    <m/>
    <m/>
    <m/>
    <m/>
    <m/>
    <m/>
    <m/>
    <m/>
    <m/>
    <x v="7"/>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Jhonnatan Gamboa"/>
    <x v="0"/>
    <x v="9"/>
    <x v="9"/>
    <x v="8"/>
    <x v="0"/>
    <x v="0"/>
    <s v="Identificación y priorización, preparación y formulación, implementación y seguimiento"/>
    <s v="Entidades públicas departamentales o municipales, aliados nacionales e internacionales"/>
    <x v="9"/>
    <x v="8"/>
    <x v="0"/>
    <x v="1"/>
    <x v="0"/>
    <x v="0"/>
    <x v="0"/>
    <x v="0"/>
    <x v="0"/>
    <x v="8"/>
    <s v="Funcionamiento (Transferencias Corrientes - Fondo de Cooperación y Asistencia Internacional FOCAI)"/>
    <x v="20"/>
    <x v="2"/>
    <n v="0.7"/>
    <x v="18"/>
    <d v="2024-01-01T00:00:00"/>
    <d v="2024-12-31T00:00:00"/>
    <x v="11"/>
    <s v="Equipo de Talento Humano"/>
    <m/>
    <m/>
    <m/>
    <m/>
    <m/>
    <m/>
    <m/>
    <m/>
    <m/>
    <m/>
    <m/>
    <m/>
    <m/>
    <m/>
    <m/>
    <m/>
    <m/>
    <m/>
    <m/>
    <m/>
    <m/>
    <m/>
    <m/>
    <m/>
    <m/>
    <m/>
    <m/>
    <m/>
    <m/>
    <m/>
    <m/>
    <m/>
    <m/>
    <m/>
    <m/>
    <m/>
    <m/>
    <m/>
    <m/>
    <m/>
    <m/>
    <m/>
    <x v="7"/>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0"/>
    <x v="10"/>
    <x v="9"/>
    <x v="3"/>
    <x v="3"/>
    <s v="Identificación y priorización, preparación y formulación, implementación y seguimiento, gestión contracutal, gestión financiera, gestión jurídica, administración de recursos y donaciones en especie."/>
    <s v=" Cooperantes, Aliados Técnicos, proveedores y contratistas."/>
    <x v="10"/>
    <x v="1"/>
    <x v="0"/>
    <x v="3"/>
    <x v="2"/>
    <x v="7"/>
    <x v="7"/>
    <x v="0"/>
    <x v="0"/>
    <x v="9"/>
    <s v="Inversión (Administración de recursos)"/>
    <x v="21"/>
    <x v="2"/>
    <n v="0.2"/>
    <x v="19"/>
    <d v="2024-01-15T00:00:00"/>
    <d v="2024-04-30T00:00:00"/>
    <x v="12"/>
    <s v="Equipo de Talento Humano"/>
    <s v="X"/>
    <m/>
    <m/>
    <m/>
    <m/>
    <m/>
    <m/>
    <m/>
    <m/>
    <m/>
    <m/>
    <s v="X"/>
    <s v="X"/>
    <m/>
    <m/>
    <m/>
    <m/>
    <m/>
    <m/>
    <m/>
    <m/>
    <s v="X"/>
    <m/>
    <s v="X"/>
    <m/>
    <m/>
    <m/>
    <m/>
    <m/>
    <m/>
    <m/>
    <m/>
    <m/>
    <m/>
    <m/>
    <m/>
    <m/>
    <m/>
    <m/>
    <m/>
    <m/>
    <m/>
    <x v="8"/>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0"/>
    <x v="10"/>
    <x v="9"/>
    <x v="3"/>
    <x v="3"/>
    <s v="Identificación y priorización, preparación y formulación, implementación y seguimiento, gestión contracutal, gestión financiera, gestión jurídica, administración de recursos y donaciones en especie."/>
    <s v=" Cooperantes, Aliados Técnicos, proveedores y contratistas."/>
    <x v="10"/>
    <x v="1"/>
    <x v="0"/>
    <x v="3"/>
    <x v="2"/>
    <x v="7"/>
    <x v="7"/>
    <x v="0"/>
    <x v="0"/>
    <x v="9"/>
    <s v="Inversión (Administración de recursos)"/>
    <x v="22"/>
    <x v="13"/>
    <n v="0.5"/>
    <x v="20"/>
    <d v="2024-01-01T00:00:00"/>
    <d v="2024-12-31T00:00:00"/>
    <x v="12"/>
    <s v="Equipo de Talento Humano"/>
    <m/>
    <s v="X"/>
    <s v="X"/>
    <m/>
    <m/>
    <s v="X"/>
    <m/>
    <m/>
    <m/>
    <m/>
    <m/>
    <s v="X"/>
    <s v="X"/>
    <m/>
    <s v="X"/>
    <s v="X"/>
    <m/>
    <s v="X"/>
    <m/>
    <m/>
    <m/>
    <s v="X"/>
    <m/>
    <s v="X"/>
    <s v="X"/>
    <m/>
    <m/>
    <m/>
    <m/>
    <m/>
    <m/>
    <m/>
    <s v="X"/>
    <m/>
    <m/>
    <m/>
    <m/>
    <m/>
    <m/>
    <m/>
    <m/>
    <m/>
    <x v="8"/>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0"/>
    <x v="10"/>
    <x v="9"/>
    <x v="3"/>
    <x v="3"/>
    <s v="Identificación y priorización, preparación y formulación, implementación y seguimiento, gestión contracutal, gestión financiera, gestión jurídica, administración de recursos y donaciones en especie."/>
    <s v=" Cooperantes, Aliados Técnicos, proveedores y contratistas."/>
    <x v="10"/>
    <x v="1"/>
    <x v="0"/>
    <x v="3"/>
    <x v="2"/>
    <x v="7"/>
    <x v="7"/>
    <x v="0"/>
    <x v="0"/>
    <x v="9"/>
    <s v="Inversión (Administración de recursos)"/>
    <x v="23"/>
    <x v="2"/>
    <n v="0.1"/>
    <x v="21"/>
    <d v="2024-02-01T00:00:00"/>
    <d v="2024-12-31T00:00:00"/>
    <x v="12"/>
    <s v="Equipo de Talento Humano"/>
    <m/>
    <m/>
    <m/>
    <m/>
    <m/>
    <m/>
    <m/>
    <m/>
    <m/>
    <m/>
    <m/>
    <m/>
    <m/>
    <m/>
    <m/>
    <m/>
    <m/>
    <m/>
    <m/>
    <m/>
    <m/>
    <m/>
    <m/>
    <m/>
    <m/>
    <m/>
    <m/>
    <m/>
    <m/>
    <m/>
    <m/>
    <m/>
    <m/>
    <m/>
    <m/>
    <m/>
    <m/>
    <m/>
    <m/>
    <m/>
    <m/>
    <m/>
    <x v="8"/>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0"/>
    <x v="10"/>
    <x v="9"/>
    <x v="3"/>
    <x v="3"/>
    <s v="Identificación y priorización, preparación y formulación, implementación y seguimiento, gestión contracutal, gestión financiera, gestión jurídica, administración de recursos y donaciones en especie."/>
    <s v=" Cooperantes, Aliados Técnicos, proveedores y contratistas."/>
    <x v="10"/>
    <x v="1"/>
    <x v="0"/>
    <x v="3"/>
    <x v="2"/>
    <x v="7"/>
    <x v="7"/>
    <x v="0"/>
    <x v="0"/>
    <x v="9"/>
    <s v="Inversión (Administración de recursos)"/>
    <x v="24"/>
    <x v="2"/>
    <n v="0.2"/>
    <x v="22"/>
    <d v="2024-01-01T00:00:00"/>
    <d v="2024-12-31T00:00:00"/>
    <x v="12"/>
    <s v="Equipo de Talento Humano"/>
    <m/>
    <m/>
    <m/>
    <m/>
    <m/>
    <m/>
    <m/>
    <m/>
    <m/>
    <m/>
    <m/>
    <m/>
    <m/>
    <m/>
    <s v="X"/>
    <s v="X"/>
    <s v="X"/>
    <m/>
    <m/>
    <m/>
    <m/>
    <m/>
    <m/>
    <m/>
    <m/>
    <m/>
    <m/>
    <m/>
    <m/>
    <m/>
    <m/>
    <m/>
    <m/>
    <m/>
    <m/>
    <m/>
    <m/>
    <m/>
    <m/>
    <m/>
    <m/>
    <m/>
    <x v="8"/>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1"/>
    <x v="11"/>
    <x v="10"/>
    <x v="3"/>
    <x v="3"/>
    <s v="Gestión Administrativa, Gestión Financiera, administración de recursos y donaciones en especie."/>
    <s v="Donantes, Beneficiarios finales, agentes aduaneros u operadores logísticos y entes reguladores."/>
    <x v="11"/>
    <x v="9"/>
    <x v="0"/>
    <x v="4"/>
    <x v="0"/>
    <x v="0"/>
    <x v="8"/>
    <x v="0"/>
    <x v="0"/>
    <x v="1"/>
    <s v="Inversión (Administración de recursos)"/>
    <x v="25"/>
    <x v="2"/>
    <n v="0.5"/>
    <x v="23"/>
    <d v="2024-01-01T00:00:00"/>
    <d v="2024-12-31T00:00:00"/>
    <x v="12"/>
    <s v="Equipo de Talento Humano"/>
    <m/>
    <m/>
    <m/>
    <m/>
    <m/>
    <m/>
    <m/>
    <m/>
    <m/>
    <m/>
    <m/>
    <s v="X"/>
    <s v="X"/>
    <m/>
    <m/>
    <m/>
    <m/>
    <m/>
    <m/>
    <m/>
    <m/>
    <m/>
    <m/>
    <m/>
    <m/>
    <m/>
    <m/>
    <m/>
    <m/>
    <m/>
    <m/>
    <m/>
    <m/>
    <m/>
    <m/>
    <m/>
    <m/>
    <m/>
    <m/>
    <m/>
    <m/>
    <m/>
    <x v="9"/>
  </r>
  <r>
    <s v="Convergencia regional, _x000a_Transformación productiva, internacionalización y acción climática"/>
    <s v="Alinear la cooperación internacional a las prioridades y agendas de desarrollo._x000a_"/>
    <n v="0.3"/>
    <s v="ALI-124"/>
    <n v="1"/>
    <n v="1"/>
    <x v="2"/>
    <x v="2"/>
    <s v="Modalidades de cooperación internacional desarrolladas que contribuyen al posicionamiento de Colombia en la gestión de la cooperación"/>
    <s v="Yair Alexander Valderrama Parra"/>
    <x v="3"/>
    <x v="11"/>
    <x v="11"/>
    <x v="10"/>
    <x v="3"/>
    <x v="3"/>
    <s v="Gestión Administrativa, Gestión Financiera, administración de recursos y donaciones en especie."/>
    <s v="Donantes, Beneficiarios finales, agentes aduaneros u operadores logísticos y entes reguladores."/>
    <x v="11"/>
    <x v="9"/>
    <x v="0"/>
    <x v="4"/>
    <x v="0"/>
    <x v="0"/>
    <x v="8"/>
    <x v="0"/>
    <x v="0"/>
    <x v="1"/>
    <s v="Inversión (Administración de recursos)"/>
    <x v="26"/>
    <x v="2"/>
    <n v="0.5"/>
    <x v="24"/>
    <d v="2024-01-01T00:00:00"/>
    <d v="2024-12-31T00:00:00"/>
    <x v="12"/>
    <s v="Equipo de Talento Humano"/>
    <m/>
    <m/>
    <m/>
    <m/>
    <m/>
    <m/>
    <m/>
    <m/>
    <m/>
    <m/>
    <m/>
    <m/>
    <m/>
    <m/>
    <s v="X"/>
    <s v="X"/>
    <s v="X"/>
    <m/>
    <m/>
    <m/>
    <m/>
    <s v="X"/>
    <m/>
    <s v="X"/>
    <m/>
    <m/>
    <m/>
    <m/>
    <m/>
    <m/>
    <m/>
    <m/>
    <m/>
    <m/>
    <m/>
    <m/>
    <m/>
    <m/>
    <m/>
    <m/>
    <m/>
    <m/>
    <x v="9"/>
  </r>
  <r>
    <s v="Convergencia regional, _x000a_Transformación productiva, internacionalización y acción climática"/>
    <s v="Alinear la cooperación internacional a las prioridades y agendas de desarrollo._x000a_"/>
    <n v="0.3"/>
    <s v="ALI-124"/>
    <n v="1"/>
    <n v="1"/>
    <x v="3"/>
    <x v="3"/>
    <s v="Nuevas fuentes y mecanismos de financiamiento potencializados"/>
    <s v="Santiago Quiñones"/>
    <x v="1"/>
    <x v="12"/>
    <x v="12"/>
    <x v="11"/>
    <x v="1"/>
    <x v="1"/>
    <s v="Identificación y priorización"/>
    <s v=" Cooperantes, Aliados "/>
    <x v="12"/>
    <x v="1"/>
    <x v="0"/>
    <x v="0"/>
    <x v="5"/>
    <x v="3"/>
    <x v="0"/>
    <x v="0"/>
    <x v="0"/>
    <x v="10"/>
    <s v="Funcionamiento (Adquisición de bienes y servicios)"/>
    <x v="27"/>
    <x v="14"/>
    <n v="0.5"/>
    <x v="25"/>
    <d v="2024-01-15T00:00:00"/>
    <d v="2024-12-15T00:00:00"/>
    <x v="13"/>
    <s v="Equipo de Talento Humano"/>
    <s v="X"/>
    <s v="X"/>
    <s v="X"/>
    <m/>
    <m/>
    <s v="X"/>
    <m/>
    <m/>
    <m/>
    <m/>
    <m/>
    <s v="X"/>
    <s v="X"/>
    <m/>
    <m/>
    <m/>
    <m/>
    <m/>
    <m/>
    <s v="X"/>
    <m/>
    <s v="X"/>
    <m/>
    <s v="X"/>
    <m/>
    <m/>
    <m/>
    <m/>
    <m/>
    <m/>
    <m/>
    <m/>
    <s v="X"/>
    <m/>
    <m/>
    <m/>
    <m/>
    <m/>
    <m/>
    <m/>
    <m/>
    <m/>
    <x v="10"/>
  </r>
  <r>
    <s v="Convergencia regional, _x000a_Transformación productiva, internacionalización y acción climática"/>
    <s v="Alinear la cooperación internacional a las prioridades y agendas de desarrollo._x000a_"/>
    <n v="0.3"/>
    <s v="ALI-124"/>
    <n v="1"/>
    <n v="1"/>
    <x v="3"/>
    <x v="3"/>
    <s v="Nuevas fuentes y mecanismos de financiamiento potencializados"/>
    <s v="Santiago Quiñones"/>
    <x v="1"/>
    <x v="12"/>
    <x v="12"/>
    <x v="11"/>
    <x v="1"/>
    <x v="1"/>
    <s v="Identificación y priorización"/>
    <s v=" Cooperantes, Aliados "/>
    <x v="12"/>
    <x v="1"/>
    <x v="0"/>
    <x v="0"/>
    <x v="5"/>
    <x v="3"/>
    <x v="0"/>
    <x v="0"/>
    <x v="0"/>
    <x v="10"/>
    <s v="Funcionamiento (Adquisición de bienes y servicios)"/>
    <x v="28"/>
    <x v="14"/>
    <n v="0.5"/>
    <x v="26"/>
    <d v="2024-01-15T00:00:00"/>
    <d v="2024-12-15T00:00:00"/>
    <x v="13"/>
    <s v="Equipo de Talento Humano"/>
    <m/>
    <s v="X"/>
    <s v="X"/>
    <m/>
    <m/>
    <s v="X"/>
    <m/>
    <m/>
    <m/>
    <m/>
    <m/>
    <s v="X"/>
    <s v="X"/>
    <m/>
    <m/>
    <m/>
    <m/>
    <m/>
    <m/>
    <s v="X"/>
    <m/>
    <s v="X"/>
    <m/>
    <s v="X"/>
    <m/>
    <m/>
    <m/>
    <m/>
    <m/>
    <m/>
    <m/>
    <m/>
    <s v="X"/>
    <m/>
    <m/>
    <m/>
    <m/>
    <m/>
    <m/>
    <m/>
    <m/>
    <m/>
    <x v="10"/>
  </r>
  <r>
    <s v="Convergencia regional"/>
    <s v="Gestionar conocimiento orientado al fortalecimiento de capacidades en cooperación internacional para el desarrollo"/>
    <n v="0.25"/>
    <s v="GES-124"/>
    <n v="1"/>
    <n v="1"/>
    <x v="4"/>
    <x v="4"/>
    <s v="Se debe ajustar"/>
    <s v="Maria Paula Alonso"/>
    <x v="4"/>
    <x v="13"/>
    <x v="13"/>
    <x v="12"/>
    <x v="4"/>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x v="13"/>
    <x v="10"/>
    <x v="0"/>
    <x v="5"/>
    <x v="0"/>
    <x v="0"/>
    <x v="0"/>
    <x v="0"/>
    <x v="0"/>
    <x v="11"/>
    <s v="Funcionamiento (Transferencias Corrientes - Fondo de Cooperación y Asistencia Internacional FOCAI)"/>
    <x v="29"/>
    <x v="15"/>
    <n v="0.5"/>
    <x v="27"/>
    <d v="2024-02-01T00:00:00"/>
    <d v="2024-12-01T00:00:00"/>
    <x v="14"/>
    <s v="Equipo de Talento Humano"/>
    <m/>
    <s v="X"/>
    <s v="X"/>
    <m/>
    <m/>
    <s v="X"/>
    <m/>
    <m/>
    <m/>
    <m/>
    <m/>
    <m/>
    <m/>
    <m/>
    <m/>
    <m/>
    <s v="X"/>
    <m/>
    <s v="X"/>
    <s v="X"/>
    <m/>
    <s v="X"/>
    <m/>
    <s v="X"/>
    <m/>
    <m/>
    <m/>
    <m/>
    <m/>
    <m/>
    <m/>
    <m/>
    <s v="X"/>
    <m/>
    <m/>
    <m/>
    <m/>
    <m/>
    <m/>
    <m/>
    <m/>
    <m/>
    <x v="11"/>
  </r>
  <r>
    <s v="Convergencia regional"/>
    <s v="Gestionar conocimiento orientado al fortalecimiento de capacidades en cooperación internacional para el desarrollo"/>
    <n v="0.25"/>
    <s v="GES-124"/>
    <n v="1"/>
    <n v="1"/>
    <x v="4"/>
    <x v="4"/>
    <s v="Se debe ajustar"/>
    <s v="Maria Paula Alonso"/>
    <x v="4"/>
    <x v="14"/>
    <x v="14"/>
    <x v="13"/>
    <x v="4"/>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x v="14"/>
    <x v="11"/>
    <x v="0"/>
    <x v="5"/>
    <x v="0"/>
    <x v="0"/>
    <x v="0"/>
    <x v="0"/>
    <x v="0"/>
    <x v="12"/>
    <s v="Funcionamiento (Transferencias Corrientes - Fondo de Cooperación y Asistencia Internacional FOCAI)"/>
    <x v="30"/>
    <x v="16"/>
    <n v="0.5"/>
    <x v="28"/>
    <d v="2024-01-19T00:00:00"/>
    <d v="2024-12-01T00:00:00"/>
    <x v="14"/>
    <s v="Equipo de Talento Humano"/>
    <m/>
    <s v="X"/>
    <s v="X"/>
    <m/>
    <m/>
    <s v="X"/>
    <m/>
    <m/>
    <m/>
    <m/>
    <m/>
    <s v="X"/>
    <s v="X"/>
    <m/>
    <s v="X"/>
    <s v="X"/>
    <s v="X"/>
    <s v="X"/>
    <s v="X"/>
    <s v="X"/>
    <m/>
    <s v="X"/>
    <m/>
    <s v="X"/>
    <m/>
    <m/>
    <m/>
    <m/>
    <m/>
    <m/>
    <m/>
    <m/>
    <s v="X"/>
    <m/>
    <m/>
    <m/>
    <m/>
    <m/>
    <m/>
    <m/>
    <m/>
    <m/>
    <x v="11"/>
  </r>
  <r>
    <s v="Convergencia regional"/>
    <s v="Gestionar conocimiento orientado al fortalecimiento de capacidades en cooperación internacional para el desarrollo"/>
    <n v="0.25"/>
    <s v="GES-124"/>
    <n v="1"/>
    <n v="1"/>
    <x v="5"/>
    <x v="5"/>
    <s v="Estrategia de Gestión del Conocimiento y la Innovación diseñada e implementada"/>
    <s v="Carlos Alberto Cifuentes"/>
    <x v="4"/>
    <x v="15"/>
    <x v="15"/>
    <x v="14"/>
    <x v="5"/>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
    <x v="15"/>
    <x v="12"/>
    <x v="0"/>
    <x v="5"/>
    <x v="6"/>
    <x v="0"/>
    <x v="1"/>
    <x v="0"/>
    <x v="0"/>
    <x v="1"/>
    <s v="N/A"/>
    <x v="31"/>
    <x v="2"/>
    <n v="0.15"/>
    <x v="29"/>
    <d v="2024-01-01T00:00:00"/>
    <d v="2024-02-29T00:00:00"/>
    <x v="15"/>
    <s v="Equipo de Talento Humano"/>
    <s v="X"/>
    <m/>
    <m/>
    <m/>
    <m/>
    <m/>
    <m/>
    <m/>
    <m/>
    <m/>
    <m/>
    <s v="X"/>
    <s v="X"/>
    <m/>
    <m/>
    <m/>
    <m/>
    <m/>
    <m/>
    <s v="X"/>
    <m/>
    <m/>
    <m/>
    <s v="X"/>
    <m/>
    <m/>
    <m/>
    <m/>
    <m/>
    <m/>
    <m/>
    <m/>
    <m/>
    <m/>
    <m/>
    <m/>
    <m/>
    <m/>
    <m/>
    <m/>
    <m/>
    <m/>
    <x v="12"/>
  </r>
  <r>
    <s v="Convergencia regional"/>
    <s v="Gestionar conocimiento orientado al fortalecimiento de capacidades en cooperación internacional para el desarrollo"/>
    <n v="0.25"/>
    <s v="GES-124"/>
    <n v="1"/>
    <n v="1"/>
    <x v="5"/>
    <x v="5"/>
    <s v="Estrategia de Gestión del Conocimiento y la Innovación diseñada e implementada"/>
    <s v="Carlos Alberto Cifuentes"/>
    <x v="4"/>
    <x v="15"/>
    <x v="15"/>
    <x v="14"/>
    <x v="5"/>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
    <x v="15"/>
    <x v="12"/>
    <x v="0"/>
    <x v="5"/>
    <x v="0"/>
    <x v="0"/>
    <x v="0"/>
    <x v="0"/>
    <x v="0"/>
    <x v="1"/>
    <s v="N/A"/>
    <x v="32"/>
    <x v="2"/>
    <n v="0.4"/>
    <x v="30"/>
    <d v="2024-01-01T00:00:00"/>
    <d v="2024-12-31T00:00:00"/>
    <x v="15"/>
    <s v="Equipo de Talento Humano"/>
    <m/>
    <m/>
    <m/>
    <m/>
    <m/>
    <m/>
    <m/>
    <m/>
    <m/>
    <m/>
    <m/>
    <s v="X"/>
    <m/>
    <m/>
    <m/>
    <m/>
    <s v="X"/>
    <s v="X"/>
    <m/>
    <s v="X"/>
    <m/>
    <m/>
    <m/>
    <s v="X"/>
    <m/>
    <m/>
    <m/>
    <m/>
    <m/>
    <m/>
    <m/>
    <m/>
    <m/>
    <m/>
    <m/>
    <m/>
    <m/>
    <m/>
    <m/>
    <m/>
    <m/>
    <m/>
    <x v="12"/>
  </r>
  <r>
    <s v="Convergencia regional"/>
    <s v="Gestionar conocimiento orientado al fortalecimiento de capacidades en cooperación internacional para el desarrollo"/>
    <n v="0.25"/>
    <s v="GES-124"/>
    <n v="1"/>
    <n v="1"/>
    <x v="5"/>
    <x v="5"/>
    <s v="Estrategia de Gestión del Conocimiento y la Innovación diseñada e implementada"/>
    <s v="Carlos Alberto Cifuentes"/>
    <x v="4"/>
    <x v="15"/>
    <x v="15"/>
    <x v="14"/>
    <x v="5"/>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
    <x v="15"/>
    <x v="12"/>
    <x v="0"/>
    <x v="5"/>
    <x v="0"/>
    <x v="0"/>
    <x v="0"/>
    <x v="0"/>
    <x v="0"/>
    <x v="1"/>
    <s v="N/A"/>
    <x v="33"/>
    <x v="2"/>
    <n v="0.25"/>
    <x v="31"/>
    <d v="2024-03-01T00:00:00"/>
    <d v="2024-06-30T00:00:00"/>
    <x v="15"/>
    <s v="Equipo de Talento Humano"/>
    <s v="X"/>
    <m/>
    <m/>
    <m/>
    <m/>
    <m/>
    <m/>
    <m/>
    <m/>
    <m/>
    <m/>
    <s v="X"/>
    <s v="X"/>
    <m/>
    <m/>
    <m/>
    <m/>
    <m/>
    <m/>
    <s v="X"/>
    <m/>
    <m/>
    <m/>
    <s v="X"/>
    <m/>
    <m/>
    <m/>
    <m/>
    <m/>
    <m/>
    <m/>
    <m/>
    <m/>
    <m/>
    <m/>
    <m/>
    <m/>
    <m/>
    <m/>
    <m/>
    <m/>
    <m/>
    <x v="12"/>
  </r>
  <r>
    <s v="Convergencia regional"/>
    <s v="Gestionar conocimiento orientado al fortalecimiento de capacidades en cooperación internacional para el desarrollo"/>
    <n v="0.25"/>
    <s v="GES-124"/>
    <n v="1"/>
    <n v="1"/>
    <x v="5"/>
    <x v="5"/>
    <s v="Estrategia de Gestión del Conocimiento y la Innovación diseñada e implementada"/>
    <s v="Carlos Alberto Cifuentes"/>
    <x v="4"/>
    <x v="15"/>
    <x v="15"/>
    <x v="14"/>
    <x v="5"/>
    <x v="4"/>
    <s v="Todos los procesos"/>
    <s v="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
    <x v="15"/>
    <x v="12"/>
    <x v="0"/>
    <x v="5"/>
    <x v="0"/>
    <x v="0"/>
    <x v="0"/>
    <x v="0"/>
    <x v="0"/>
    <x v="1"/>
    <s v="N/A"/>
    <x v="34"/>
    <x v="2"/>
    <n v="0.2"/>
    <x v="32"/>
    <d v="2024-03-01T00:00:00"/>
    <d v="2024-12-31T00:00:00"/>
    <x v="15"/>
    <s v="Equipo de Talento Humano"/>
    <m/>
    <m/>
    <m/>
    <s v="X"/>
    <m/>
    <m/>
    <m/>
    <m/>
    <m/>
    <m/>
    <m/>
    <s v="X"/>
    <m/>
    <m/>
    <m/>
    <m/>
    <s v="X"/>
    <s v="X"/>
    <m/>
    <s v="X"/>
    <m/>
    <m/>
    <m/>
    <m/>
    <m/>
    <m/>
    <m/>
    <m/>
    <m/>
    <m/>
    <s v="X"/>
    <s v="X"/>
    <m/>
    <m/>
    <m/>
    <s v="X"/>
    <m/>
    <m/>
    <m/>
    <s v="X"/>
    <m/>
    <m/>
    <x v="12"/>
  </r>
  <r>
    <s v="Internacionalización"/>
    <s v="Producir información de calidad, oportuna y pertinente, para la toma de decisiones en materia de cooperación internacional al desarrollo_x000a_"/>
    <n v="0.25"/>
    <s v="PRO-124"/>
    <n v="1"/>
    <n v="1"/>
    <x v="6"/>
    <x v="6"/>
    <s v="Se debe ajustar"/>
    <s v="Santiago Quiñones"/>
    <x v="1"/>
    <x v="16"/>
    <x v="16"/>
    <x v="15"/>
    <x v="1"/>
    <x v="1"/>
    <s v="Todos los procesos "/>
    <s v="DANE, cooperantes, otros actores del SNCI que provean información, usuarios internos"/>
    <x v="16"/>
    <x v="13"/>
    <x v="0"/>
    <x v="1"/>
    <x v="0"/>
    <x v="0"/>
    <x v="0"/>
    <x v="0"/>
    <x v="0"/>
    <x v="1"/>
    <s v="N/A"/>
    <x v="35"/>
    <x v="2"/>
    <n v="0.15"/>
    <x v="33"/>
    <d v="2024-01-15T00:00:00"/>
    <d v="2024-12-15T00:00:00"/>
    <x v="16"/>
    <s v="Equipo de Talento Humano"/>
    <m/>
    <m/>
    <m/>
    <m/>
    <m/>
    <m/>
    <m/>
    <m/>
    <m/>
    <m/>
    <m/>
    <m/>
    <m/>
    <m/>
    <m/>
    <m/>
    <m/>
    <m/>
    <s v="X"/>
    <s v="X"/>
    <m/>
    <m/>
    <m/>
    <s v="X"/>
    <m/>
    <m/>
    <m/>
    <m/>
    <m/>
    <m/>
    <m/>
    <m/>
    <m/>
    <m/>
    <m/>
    <m/>
    <m/>
    <m/>
    <m/>
    <m/>
    <m/>
    <m/>
    <x v="13"/>
  </r>
  <r>
    <s v="Internacionalización"/>
    <s v="Producir información de calidad, oportuna y pertinente, para la toma de decisiones en materia de cooperación internacional al desarrollo_x000a_"/>
    <n v="0.25"/>
    <s v="PRO-124"/>
    <n v="1"/>
    <n v="1"/>
    <x v="6"/>
    <x v="6"/>
    <s v="Se debe ajustar"/>
    <s v="Santiago Quiñones"/>
    <x v="1"/>
    <x v="16"/>
    <x v="16"/>
    <x v="15"/>
    <x v="1"/>
    <x v="1"/>
    <s v="Todos los procesos "/>
    <s v="DANE, cooperantes, otros actores del SNCI que provean información, usuarios internos"/>
    <x v="16"/>
    <x v="13"/>
    <x v="0"/>
    <x v="1"/>
    <x v="0"/>
    <x v="0"/>
    <x v="0"/>
    <x v="0"/>
    <x v="0"/>
    <x v="1"/>
    <s v="N/A"/>
    <x v="36"/>
    <x v="2"/>
    <n v="0.15"/>
    <x v="34"/>
    <d v="2024-01-15T00:00:00"/>
    <d v="2024-12-15T00:00:00"/>
    <x v="16"/>
    <s v="Equipo de Talento Humano"/>
    <m/>
    <m/>
    <m/>
    <m/>
    <m/>
    <m/>
    <m/>
    <m/>
    <m/>
    <m/>
    <m/>
    <s v="X"/>
    <m/>
    <m/>
    <m/>
    <m/>
    <m/>
    <s v="X"/>
    <s v="X"/>
    <s v="X"/>
    <m/>
    <m/>
    <m/>
    <s v="X"/>
    <m/>
    <m/>
    <m/>
    <m/>
    <m/>
    <m/>
    <m/>
    <m/>
    <m/>
    <m/>
    <m/>
    <m/>
    <m/>
    <m/>
    <m/>
    <m/>
    <m/>
    <m/>
    <x v="13"/>
  </r>
  <r>
    <s v="Internacionalización"/>
    <s v="Producir información de calidad, oportuna y pertinente, para la toma de decisiones en materia de cooperación internacional al desarrollo_x000a_"/>
    <n v="0.25"/>
    <s v="PRO-124"/>
    <n v="1"/>
    <n v="1"/>
    <x v="6"/>
    <x v="6"/>
    <s v="Se debe ajustar"/>
    <s v="Santiago Quiñones"/>
    <x v="1"/>
    <x v="16"/>
    <x v="16"/>
    <x v="15"/>
    <x v="1"/>
    <x v="1"/>
    <s v="Todos los procesos "/>
    <s v="DANE, cooperantes, otros actores del SNCI que provean información, usuarios internos"/>
    <x v="16"/>
    <x v="13"/>
    <x v="0"/>
    <x v="1"/>
    <x v="0"/>
    <x v="0"/>
    <x v="0"/>
    <x v="0"/>
    <x v="0"/>
    <x v="1"/>
    <s v="N/A"/>
    <x v="37"/>
    <x v="2"/>
    <n v="0.7"/>
    <x v="35"/>
    <d v="2024-01-15T00:00:00"/>
    <d v="2024-06-30T00:00:00"/>
    <x v="8"/>
    <s v="Equipo de Talento Humano"/>
    <m/>
    <m/>
    <m/>
    <m/>
    <m/>
    <m/>
    <m/>
    <m/>
    <m/>
    <m/>
    <m/>
    <s v="X"/>
    <m/>
    <m/>
    <s v="X"/>
    <s v="X"/>
    <s v="X"/>
    <s v="X"/>
    <s v="X"/>
    <s v="X"/>
    <m/>
    <m/>
    <m/>
    <s v="X"/>
    <m/>
    <m/>
    <m/>
    <m/>
    <m/>
    <m/>
    <m/>
    <m/>
    <m/>
    <m/>
    <m/>
    <m/>
    <m/>
    <m/>
    <m/>
    <m/>
    <m/>
    <m/>
    <x v="13"/>
  </r>
  <r>
    <s v="Internacionalización"/>
    <s v="Producir información de calidad, oportuna y pertinente, para la toma de decisiones en materia de cooperación internacional al desarrollo_x000a_"/>
    <n v="0.25"/>
    <s v="PRO-124"/>
    <n v="1"/>
    <n v="1"/>
    <x v="7"/>
    <x v="7"/>
    <s v="No es claro la condición deseada del SGI: se quiere crear? Mejorar? Construir? Desarrollar?"/>
    <s v="Willy Alexander Vijalba"/>
    <x v="3"/>
    <x v="17"/>
    <x v="17"/>
    <x v="16"/>
    <x v="6"/>
    <x v="3"/>
    <s v="Todos los procesos"/>
    <s v="APC-Colombia, Agencias de Cooperación, Entidades Territoriales, Gobierno, Actores Bilaterales, Organismos Multilaterales, Sector Privado, Organizaciones de la sociedad civil, ciudadanía en general."/>
    <x v="17"/>
    <x v="14"/>
    <x v="0"/>
    <x v="0"/>
    <x v="3"/>
    <x v="0"/>
    <x v="0"/>
    <x v="0"/>
    <x v="0"/>
    <x v="13"/>
    <s v="Inversión (Transformación digital)"/>
    <x v="38"/>
    <x v="17"/>
    <n v="0.62874718713113309"/>
    <x v="36"/>
    <d v="2024-01-01T00:00:00"/>
    <d v="2024-12-31T00:00:00"/>
    <x v="17"/>
    <s v="Personal del Grupo de Tecnologías, Director DAF, Hardware, Software, Servicios Tecnologicos, Sistemas de Información"/>
    <m/>
    <m/>
    <m/>
    <m/>
    <m/>
    <m/>
    <m/>
    <s v="X"/>
    <s v="X"/>
    <m/>
    <m/>
    <s v="X"/>
    <m/>
    <m/>
    <m/>
    <m/>
    <m/>
    <s v="X"/>
    <s v="X"/>
    <s v="X"/>
    <m/>
    <s v="X"/>
    <s v="X"/>
    <s v="X"/>
    <m/>
    <m/>
    <m/>
    <m/>
    <m/>
    <m/>
    <m/>
    <m/>
    <s v="X"/>
    <m/>
    <m/>
    <m/>
    <m/>
    <m/>
    <m/>
    <s v="X"/>
    <s v="X"/>
    <s v="X"/>
    <x v="14"/>
  </r>
  <r>
    <s v="Internacionalización"/>
    <s v="Producir información de calidad, oportuna y pertinente, para la toma de decisiones en materia de cooperación internacional al desarrollo_x000a_"/>
    <n v="0.25"/>
    <s v="PRO-124"/>
    <n v="1"/>
    <n v="1"/>
    <x v="7"/>
    <x v="7"/>
    <s v="No es claro la condición deseada del SGI: se quiere crear? Mejorar? Construir? Desarrollar?"/>
    <s v="Willy Alexander Vijalba"/>
    <x v="3"/>
    <x v="17"/>
    <x v="17"/>
    <x v="16"/>
    <x v="6"/>
    <x v="3"/>
    <s v="Todos los procesos"/>
    <s v="APC-Colombia, Agencias de Cooperación, Entidades Territoriales, Gobierno, Actores Bilaterales, Organismos Multilaterales, Sector Privado, Organizaciones de la sociedad civil, ciudadanía en general."/>
    <x v="17"/>
    <x v="14"/>
    <x v="0"/>
    <x v="0"/>
    <x v="3"/>
    <x v="0"/>
    <x v="0"/>
    <x v="0"/>
    <x v="0"/>
    <x v="13"/>
    <s v="Funcionamiento (Adquisición de bienes y servicios)"/>
    <x v="39"/>
    <x v="18"/>
    <n v="0.37125281286886691"/>
    <x v="37"/>
    <d v="2024-02-01T00:00:00"/>
    <d v="2024-12-31T00:00:00"/>
    <x v="18"/>
    <s v="Personal del Grupo de Tecnologías, Director DAF, Hardware, Software, Servicios Tecnologicos, Sistemas de Información"/>
    <m/>
    <m/>
    <m/>
    <m/>
    <m/>
    <m/>
    <m/>
    <s v="X"/>
    <s v="X"/>
    <m/>
    <m/>
    <s v="X"/>
    <m/>
    <m/>
    <m/>
    <m/>
    <m/>
    <s v="X"/>
    <s v="X"/>
    <s v="X"/>
    <m/>
    <s v="X"/>
    <s v="X"/>
    <s v="X"/>
    <m/>
    <m/>
    <m/>
    <m/>
    <m/>
    <m/>
    <m/>
    <m/>
    <s v="X"/>
    <m/>
    <m/>
    <m/>
    <m/>
    <m/>
    <m/>
    <s v="X"/>
    <s v="X"/>
    <s v="X"/>
    <x v="14"/>
  </r>
  <r>
    <s v="Convergencia regional, _x000a_Transformación productiva, "/>
    <s v="Optimizar el modelo de operación para contribuir de manera efectiva al logro de los propósitos institucionales"/>
    <n v="0.2"/>
    <s v="OPT-124"/>
    <n v="1"/>
    <n v="1"/>
    <x v="8"/>
    <x v="8"/>
    <s v="Se debe ajustar"/>
    <s v="Jeny Patricia Gutiérrez"/>
    <x v="2"/>
    <x v="18"/>
    <x v="18"/>
    <x v="17"/>
    <x v="2"/>
    <x v="2"/>
    <s v="Gestión Jurídica, Gestión Contractual y Gestión Financiera"/>
    <s v="Paises Socios_x000a_Entidades publicas de nivel Nacional y Territorial_x000a_Entidades privadas Organizaciones No Gubernamentales_x000a_Academia_x000a_Mecanismos de Integración Regional"/>
    <x v="18"/>
    <x v="15"/>
    <x v="0"/>
    <x v="1"/>
    <x v="2"/>
    <x v="0"/>
    <x v="0"/>
    <x v="0"/>
    <x v="0"/>
    <x v="14"/>
    <s v="Funcionamiento (Adquisición de bienes y servicios)"/>
    <x v="40"/>
    <x v="19"/>
    <n v="1"/>
    <x v="38"/>
    <d v="2024-04-01T00:00:00"/>
    <d v="2024-12-15T00:00:00"/>
    <x v="19"/>
    <s v="Profesionales de los equipos de trabajo, Servicios de traducción, Hardware y software para Videoconferencias"/>
    <m/>
    <m/>
    <m/>
    <m/>
    <m/>
    <m/>
    <m/>
    <m/>
    <m/>
    <m/>
    <m/>
    <s v="X"/>
    <m/>
    <m/>
    <s v="X"/>
    <s v="X"/>
    <m/>
    <s v="X"/>
    <m/>
    <s v="X"/>
    <m/>
    <s v="X"/>
    <m/>
    <m/>
    <m/>
    <m/>
    <m/>
    <m/>
    <m/>
    <m/>
    <m/>
    <m/>
    <m/>
    <m/>
    <m/>
    <m/>
    <m/>
    <m/>
    <m/>
    <m/>
    <m/>
    <m/>
    <x v="14"/>
  </r>
  <r>
    <s v="Convergencia regional, _x000a_Transformación productiva, "/>
    <s v="Optimizar el modelo de operación para contribuir de manera efectiva al logro de los propósitos institucionales"/>
    <n v="0.2"/>
    <s v="OPT-124"/>
    <n v="1"/>
    <n v="1"/>
    <x v="9"/>
    <x v="9"/>
    <s v="Se debe ajustar"/>
    <s v="Maria Paula Alonso"/>
    <x v="4"/>
    <x v="19"/>
    <x v="19"/>
    <x v="18"/>
    <x v="4"/>
    <x v="4"/>
    <s v="Todos los procesos"/>
    <s v="Grupos de valor involucrados para la actividad"/>
    <x v="19"/>
    <x v="16"/>
    <x v="0"/>
    <x v="1"/>
    <x v="0"/>
    <x v="0"/>
    <x v="0"/>
    <x v="0"/>
    <x v="0"/>
    <x v="1"/>
    <s v="N/A"/>
    <x v="41"/>
    <x v="2"/>
    <n v="0.2"/>
    <x v="39"/>
    <d v="2024-01-01T00:00:00"/>
    <d v="2024-04-30T00:00:00"/>
    <x v="20"/>
    <s v="Equipo de Talento Humano"/>
    <s v="X"/>
    <m/>
    <m/>
    <m/>
    <m/>
    <m/>
    <m/>
    <m/>
    <m/>
    <m/>
    <m/>
    <s v="X"/>
    <s v="X"/>
    <m/>
    <s v="X"/>
    <s v="X"/>
    <s v="X"/>
    <s v="X"/>
    <s v="X"/>
    <s v="X"/>
    <m/>
    <m/>
    <m/>
    <s v="X"/>
    <m/>
    <m/>
    <m/>
    <m/>
    <m/>
    <m/>
    <m/>
    <m/>
    <m/>
    <m/>
    <m/>
    <m/>
    <m/>
    <m/>
    <m/>
    <m/>
    <m/>
    <m/>
    <x v="15"/>
  </r>
  <r>
    <s v="Convergencia regional, _x000a_Transformación productiva, "/>
    <s v="Optimizar el modelo de operación para contribuir de manera efectiva al logro de los propósitos institucionales"/>
    <n v="0.2"/>
    <s v="OPT-124"/>
    <n v="1"/>
    <n v="1"/>
    <x v="9"/>
    <x v="9"/>
    <s v="Se debe ajustar"/>
    <s v="Maria Paula Alonso"/>
    <x v="4"/>
    <x v="19"/>
    <x v="19"/>
    <x v="18"/>
    <x v="4"/>
    <x v="4"/>
    <s v="Todos los procesos"/>
    <s v="Grupos de valor involucrados para la actividad"/>
    <x v="19"/>
    <x v="16"/>
    <x v="0"/>
    <x v="1"/>
    <x v="0"/>
    <x v="0"/>
    <x v="0"/>
    <x v="0"/>
    <x v="0"/>
    <x v="1"/>
    <s v="N/A"/>
    <x v="42"/>
    <x v="2"/>
    <n v="0.4"/>
    <x v="40"/>
    <d v="2024-01-01T00:00:00"/>
    <d v="2024-12-31T00:00:00"/>
    <x v="20"/>
    <s v="Equipo de Talento Humano"/>
    <m/>
    <m/>
    <m/>
    <m/>
    <m/>
    <m/>
    <m/>
    <m/>
    <m/>
    <m/>
    <m/>
    <s v="X"/>
    <s v="X"/>
    <m/>
    <s v="X"/>
    <s v="X"/>
    <s v="X"/>
    <s v="X"/>
    <s v="X"/>
    <s v="X"/>
    <m/>
    <m/>
    <m/>
    <s v="X"/>
    <m/>
    <m/>
    <m/>
    <m/>
    <m/>
    <m/>
    <m/>
    <m/>
    <m/>
    <m/>
    <m/>
    <m/>
    <m/>
    <m/>
    <m/>
    <m/>
    <m/>
    <m/>
    <x v="15"/>
  </r>
  <r>
    <s v="Convergencia regional, _x000a_Transformación productiva, "/>
    <s v="Optimizar el modelo de operación para contribuir de manera efectiva al logro de los propósitos institucionales"/>
    <n v="0.2"/>
    <s v="OPT-124"/>
    <n v="1"/>
    <n v="1"/>
    <x v="9"/>
    <x v="9"/>
    <s v="Se debe ajustar"/>
    <s v="Maria Paula Alonso"/>
    <x v="4"/>
    <x v="19"/>
    <x v="19"/>
    <x v="18"/>
    <x v="4"/>
    <x v="4"/>
    <s v="Todos los procesos"/>
    <s v="Grupos de valor involucrados para la actividad"/>
    <x v="19"/>
    <x v="16"/>
    <x v="0"/>
    <x v="1"/>
    <x v="0"/>
    <x v="0"/>
    <x v="0"/>
    <x v="0"/>
    <x v="0"/>
    <x v="1"/>
    <s v="N/A"/>
    <x v="43"/>
    <x v="2"/>
    <n v="0.2"/>
    <x v="41"/>
    <d v="2024-01-01T00:00:00"/>
    <d v="2024-12-31T00:00:00"/>
    <x v="20"/>
    <s v="Equipo de Talento Humano"/>
    <m/>
    <m/>
    <m/>
    <m/>
    <m/>
    <m/>
    <m/>
    <m/>
    <m/>
    <m/>
    <m/>
    <s v="X"/>
    <s v="X"/>
    <m/>
    <s v="X"/>
    <s v="X"/>
    <s v="X"/>
    <s v="X"/>
    <s v="X"/>
    <s v="X"/>
    <m/>
    <m/>
    <m/>
    <s v="X"/>
    <m/>
    <m/>
    <m/>
    <m/>
    <m/>
    <m/>
    <m/>
    <m/>
    <m/>
    <m/>
    <m/>
    <m/>
    <m/>
    <m/>
    <m/>
    <m/>
    <m/>
    <m/>
    <x v="15"/>
  </r>
  <r>
    <s v="Convergencia regional, _x000a_Transformación productiva, "/>
    <s v="Optimizar el modelo de operación para contribuir de manera efectiva al logro de los propósitos institucionales"/>
    <n v="0.2"/>
    <s v="OPT-124"/>
    <n v="1"/>
    <n v="1"/>
    <x v="9"/>
    <x v="9"/>
    <s v="Se debe ajustar"/>
    <s v="Maria Paula Alonso"/>
    <x v="4"/>
    <x v="19"/>
    <x v="19"/>
    <x v="18"/>
    <x v="4"/>
    <x v="4"/>
    <s v="Todos los procesos"/>
    <s v="Grupos de valor involucrados para la actividad"/>
    <x v="19"/>
    <x v="16"/>
    <x v="0"/>
    <x v="1"/>
    <x v="0"/>
    <x v="0"/>
    <x v="0"/>
    <x v="0"/>
    <x v="0"/>
    <x v="1"/>
    <s v="N/A"/>
    <x v="44"/>
    <x v="2"/>
    <n v="0.2"/>
    <x v="42"/>
    <d v="2024-01-01T00:00:00"/>
    <d v="2024-12-31T00:00:00"/>
    <x v="20"/>
    <s v="Equipo de Talento Humano"/>
    <m/>
    <m/>
    <m/>
    <m/>
    <m/>
    <m/>
    <m/>
    <m/>
    <m/>
    <m/>
    <m/>
    <s v="X"/>
    <s v="X"/>
    <m/>
    <s v="X"/>
    <s v="X"/>
    <s v="X"/>
    <s v="X"/>
    <s v="X"/>
    <s v="X"/>
    <m/>
    <m/>
    <m/>
    <s v="X"/>
    <m/>
    <m/>
    <m/>
    <m/>
    <m/>
    <m/>
    <m/>
    <m/>
    <m/>
    <m/>
    <m/>
    <m/>
    <m/>
    <m/>
    <m/>
    <m/>
    <m/>
    <m/>
    <x v="15"/>
  </r>
  <r>
    <s v="Convergencia regional, _x000a_Transformación productiva, "/>
    <s v="Optimizar el modelo de operación para contribuir de manera efectiva al logro de los propósitos institucionales"/>
    <n v="0.2"/>
    <s v="OPT-124"/>
    <n v="1"/>
    <n v="1"/>
    <x v="10"/>
    <x v="10"/>
    <s v="Se debe ajustar"/>
    <s v="Luis Alejandro Gutiérrez S."/>
    <x v="3"/>
    <x v="20"/>
    <x v="20"/>
    <x v="19"/>
    <x v="7"/>
    <x v="3"/>
    <s v="Todos los procesos"/>
    <s v="usuarios internos_x000a_"/>
    <x v="20"/>
    <x v="17"/>
    <x v="0"/>
    <x v="6"/>
    <x v="6"/>
    <x v="4"/>
    <x v="0"/>
    <x v="0"/>
    <x v="0"/>
    <x v="15"/>
    <s v="Funcionamiento (Adquisición de bienes y servicios)"/>
    <x v="45"/>
    <x v="2"/>
    <n v="0.25"/>
    <x v="43"/>
    <d v="2024-01-30T00:00:00"/>
    <d v="2024-03-31T00:00:00"/>
    <x v="21"/>
    <s v="Equipo de Talento Humano"/>
    <s v="X"/>
    <m/>
    <m/>
    <m/>
    <m/>
    <m/>
    <m/>
    <m/>
    <m/>
    <m/>
    <m/>
    <s v="X"/>
    <s v="X"/>
    <m/>
    <s v="X"/>
    <s v="X"/>
    <s v="X"/>
    <s v="X"/>
    <s v="X"/>
    <s v="X"/>
    <s v="X"/>
    <m/>
    <s v="X"/>
    <s v="X"/>
    <s v="X"/>
    <m/>
    <m/>
    <m/>
    <m/>
    <m/>
    <m/>
    <m/>
    <m/>
    <m/>
    <m/>
    <m/>
    <m/>
    <m/>
    <m/>
    <m/>
    <m/>
    <m/>
    <x v="16"/>
  </r>
  <r>
    <s v="Convergencia regional, _x000a_Transformación productiva, "/>
    <s v="Optimizar el modelo de operación para contribuir de manera efectiva al logro de los propósitos institucionales"/>
    <n v="0.2"/>
    <s v="OPT-124"/>
    <n v="1"/>
    <n v="1"/>
    <x v="10"/>
    <x v="10"/>
    <s v="Se debe ajustar"/>
    <s v="Luis Alejandro Gutiérrez S."/>
    <x v="3"/>
    <x v="20"/>
    <x v="20"/>
    <x v="19"/>
    <x v="7"/>
    <x v="3"/>
    <s v="Todos los procesos"/>
    <s v="usuarios internos_x000a_"/>
    <x v="20"/>
    <x v="17"/>
    <x v="0"/>
    <x v="6"/>
    <x v="6"/>
    <x v="4"/>
    <x v="0"/>
    <x v="0"/>
    <x v="0"/>
    <x v="15"/>
    <s v="Funcionamiento (Adquisición de bienes y servicios)"/>
    <x v="46"/>
    <x v="20"/>
    <n v="0.25"/>
    <x v="44"/>
    <d v="2024-02-01T00:00:00"/>
    <d v="2024-12-15T00:00:00"/>
    <x v="22"/>
    <s v="Equipo de Talento Humano"/>
    <m/>
    <s v="X"/>
    <s v="X"/>
    <m/>
    <m/>
    <s v="X"/>
    <m/>
    <m/>
    <m/>
    <m/>
    <m/>
    <s v="X"/>
    <s v="X"/>
    <m/>
    <s v="X"/>
    <s v="X"/>
    <s v="X"/>
    <s v="X"/>
    <s v="X"/>
    <s v="X"/>
    <s v="X"/>
    <m/>
    <s v="X"/>
    <s v="X"/>
    <s v="X"/>
    <m/>
    <m/>
    <m/>
    <m/>
    <m/>
    <m/>
    <m/>
    <s v="X"/>
    <m/>
    <m/>
    <m/>
    <m/>
    <m/>
    <m/>
    <m/>
    <m/>
    <m/>
    <x v="16"/>
  </r>
  <r>
    <s v="Convergencia regional, _x000a_Transformación productiva, "/>
    <s v="Optimizar el modelo de operación para contribuir de manera efectiva al logro de los propósitos institucionales"/>
    <n v="0.2"/>
    <s v="OPT-124"/>
    <n v="1"/>
    <n v="1"/>
    <x v="10"/>
    <x v="10"/>
    <s v="Se debe ajustar"/>
    <s v="Luis Alejandro Gutiérrez S."/>
    <x v="3"/>
    <x v="20"/>
    <x v="20"/>
    <x v="19"/>
    <x v="7"/>
    <x v="3"/>
    <s v="Todos los procesos"/>
    <s v="usuarios internos_x000a_"/>
    <x v="20"/>
    <x v="17"/>
    <x v="0"/>
    <x v="6"/>
    <x v="6"/>
    <x v="4"/>
    <x v="0"/>
    <x v="0"/>
    <x v="0"/>
    <x v="15"/>
    <s v="Funcionamiento (Adquisición de bienes y servicios)"/>
    <x v="47"/>
    <x v="2"/>
    <n v="0.25"/>
    <x v="45"/>
    <d v="2024-04-01T00:00:00"/>
    <d v="2024-12-01T00:00:00"/>
    <x v="22"/>
    <s v="Equipo de Talento Humano"/>
    <s v="X"/>
    <m/>
    <m/>
    <m/>
    <m/>
    <m/>
    <m/>
    <m/>
    <m/>
    <m/>
    <m/>
    <s v="X"/>
    <s v="X"/>
    <m/>
    <s v="X"/>
    <s v="X"/>
    <s v="X"/>
    <s v="X"/>
    <s v="X"/>
    <s v="X"/>
    <s v="X"/>
    <m/>
    <s v="X"/>
    <s v="X"/>
    <s v="X"/>
    <m/>
    <m/>
    <m/>
    <m/>
    <m/>
    <m/>
    <m/>
    <m/>
    <m/>
    <m/>
    <m/>
    <m/>
    <m/>
    <m/>
    <m/>
    <m/>
    <m/>
    <x v="16"/>
  </r>
  <r>
    <s v="Convergencia regional, _x000a_Transformación productiva, "/>
    <s v="Optimizar el modelo de operación para contribuir de manera efectiva al logro de los propósitos institucionales"/>
    <n v="0.2"/>
    <s v="OPT-124"/>
    <n v="1"/>
    <n v="1"/>
    <x v="10"/>
    <x v="10"/>
    <s v="Se debe ajustar"/>
    <s v="Luis Alejandro Gutiérrez S."/>
    <x v="3"/>
    <x v="20"/>
    <x v="20"/>
    <x v="19"/>
    <x v="7"/>
    <x v="3"/>
    <s v="Todos los procesos"/>
    <s v="usuarios internos_x000a_"/>
    <x v="20"/>
    <x v="17"/>
    <x v="0"/>
    <x v="6"/>
    <x v="6"/>
    <x v="4"/>
    <x v="0"/>
    <x v="0"/>
    <x v="0"/>
    <x v="15"/>
    <s v="Funcionamiento (Adquisición de bienes y servicios)"/>
    <x v="48"/>
    <x v="2"/>
    <n v="0.25"/>
    <x v="46"/>
    <d v="2024-04-01T00:00:00"/>
    <d v="2024-12-01T00:00:00"/>
    <x v="23"/>
    <s v="Equipo de Talento Humano"/>
    <m/>
    <m/>
    <m/>
    <m/>
    <m/>
    <m/>
    <m/>
    <m/>
    <m/>
    <m/>
    <m/>
    <s v="X"/>
    <s v="X"/>
    <m/>
    <s v="X"/>
    <s v="X"/>
    <s v="X"/>
    <s v="X"/>
    <s v="X"/>
    <s v="X"/>
    <s v="X"/>
    <m/>
    <s v="X"/>
    <s v="X"/>
    <s v="X"/>
    <m/>
    <m/>
    <m/>
    <m/>
    <m/>
    <m/>
    <m/>
    <m/>
    <m/>
    <m/>
    <m/>
    <m/>
    <m/>
    <m/>
    <m/>
    <m/>
    <m/>
    <x v="16"/>
  </r>
  <r>
    <s v="Convergencia regional, _x000a_Transformación productiva, "/>
    <s v="Optimizar el modelo de operación para contribuir de manera efectiva al logro de los propósitos institucionales"/>
    <n v="0.2"/>
    <s v="OPT-124"/>
    <n v="1"/>
    <n v="1"/>
    <x v="11"/>
    <x v="11"/>
    <s v="Se debe ajustar"/>
    <s v="Yvette Araujo Hernández"/>
    <x v="3"/>
    <x v="21"/>
    <x v="21"/>
    <x v="20"/>
    <x v="8"/>
    <x v="3"/>
    <s v="Todos los procesos"/>
    <s v="Todos los procesos de la Entidad"/>
    <x v="21"/>
    <x v="18"/>
    <x v="0"/>
    <x v="1"/>
    <x v="7"/>
    <x v="8"/>
    <x v="4"/>
    <x v="0"/>
    <x v="0"/>
    <x v="16"/>
    <s v="Funcionamiento (Adquisición de bienes y servicios)"/>
    <x v="49"/>
    <x v="2"/>
    <n v="0.3"/>
    <x v="47"/>
    <d v="2024-01-01T00:00:00"/>
    <d v="2024-01-31T00:00:00"/>
    <x v="24"/>
    <s v="Equipo de Talento Humano"/>
    <s v="X"/>
    <m/>
    <m/>
    <m/>
    <m/>
    <m/>
    <m/>
    <m/>
    <m/>
    <m/>
    <m/>
    <s v="X"/>
    <s v="X"/>
    <m/>
    <s v="X"/>
    <s v="X"/>
    <s v="X"/>
    <s v="X"/>
    <s v="X"/>
    <s v="X"/>
    <s v="X"/>
    <m/>
    <s v="X"/>
    <s v="X"/>
    <s v="X"/>
    <m/>
    <m/>
    <m/>
    <m/>
    <m/>
    <m/>
    <m/>
    <m/>
    <s v="X"/>
    <s v="X"/>
    <s v="X"/>
    <s v="X"/>
    <s v="X"/>
    <s v="X"/>
    <m/>
    <m/>
    <m/>
    <x v="17"/>
  </r>
  <r>
    <s v="Convergencia regional, _x000a_Transformación productiva, "/>
    <s v="Optimizar el modelo de operación para contribuir de manera efectiva al logro de los propósitos institucionales"/>
    <n v="0.2"/>
    <s v="OPT-124"/>
    <n v="1"/>
    <n v="1"/>
    <x v="11"/>
    <x v="11"/>
    <s v="Se debe ajustar"/>
    <s v="Yvette Araujo Hernández"/>
    <x v="3"/>
    <x v="22"/>
    <x v="22"/>
    <x v="21"/>
    <x v="8"/>
    <x v="3"/>
    <s v="Todos los procesos"/>
    <s v="Todos los procesos de la Entidad"/>
    <x v="22"/>
    <x v="1"/>
    <x v="0"/>
    <x v="1"/>
    <x v="0"/>
    <x v="9"/>
    <x v="9"/>
    <x v="3"/>
    <x v="0"/>
    <x v="1"/>
    <s v="Funcionamiento (Adquisición de bienes y servicios)"/>
    <x v="50"/>
    <x v="21"/>
    <n v="0.6"/>
    <x v="48"/>
    <d v="2024-02-01T00:00:00"/>
    <d v="2024-12-16T00:00:00"/>
    <x v="24"/>
    <s v="Equipo de Talento Humano"/>
    <m/>
    <s v="X"/>
    <s v="X"/>
    <m/>
    <m/>
    <s v="X"/>
    <m/>
    <m/>
    <m/>
    <m/>
    <m/>
    <s v="X"/>
    <s v="X"/>
    <m/>
    <s v="X"/>
    <s v="X"/>
    <s v="X"/>
    <s v="X"/>
    <s v="X"/>
    <s v="X"/>
    <s v="X"/>
    <m/>
    <s v="X"/>
    <s v="X"/>
    <s v="X"/>
    <m/>
    <m/>
    <m/>
    <m/>
    <m/>
    <m/>
    <m/>
    <s v="X"/>
    <s v="X"/>
    <s v="X"/>
    <s v="X"/>
    <s v="X"/>
    <s v="X"/>
    <s v="X"/>
    <m/>
    <m/>
    <m/>
    <x v="17"/>
  </r>
  <r>
    <s v="Convergencia regional, _x000a_Transformación productiva, "/>
    <s v="Optimizar el modelo de operación para contribuir de manera efectiva al logro de los propósitos institucionales"/>
    <n v="0.2"/>
    <s v="OPT-124"/>
    <n v="1"/>
    <n v="1"/>
    <x v="11"/>
    <x v="11"/>
    <s v="Se debe ajustar"/>
    <s v="Yvette Araujo Hernández"/>
    <x v="3"/>
    <x v="23"/>
    <x v="23"/>
    <x v="22"/>
    <x v="8"/>
    <x v="3"/>
    <s v="Todos los procesos"/>
    <s v="Todos los procesos de la Entidad"/>
    <x v="23"/>
    <x v="19"/>
    <x v="0"/>
    <x v="1"/>
    <x v="2"/>
    <x v="10"/>
    <x v="10"/>
    <x v="0"/>
    <x v="0"/>
    <x v="1"/>
    <s v="Funcionamiento (Adquisición de bienes y servicios)"/>
    <x v="51"/>
    <x v="2"/>
    <n v="0.1"/>
    <x v="49"/>
    <d v="2024-12-17T00:00:00"/>
    <d v="2024-12-31T00:00:00"/>
    <x v="24"/>
    <s v="Equipo de Talento Humano"/>
    <m/>
    <m/>
    <m/>
    <m/>
    <m/>
    <m/>
    <m/>
    <m/>
    <m/>
    <m/>
    <m/>
    <s v="X"/>
    <s v="X"/>
    <m/>
    <s v="X"/>
    <s v="X"/>
    <s v="X"/>
    <s v="X"/>
    <s v="X"/>
    <s v="X"/>
    <s v="X"/>
    <m/>
    <s v="X"/>
    <s v="X"/>
    <s v="X"/>
    <m/>
    <m/>
    <m/>
    <m/>
    <m/>
    <m/>
    <m/>
    <m/>
    <s v="X"/>
    <s v="X"/>
    <s v="X"/>
    <s v="X"/>
    <s v="X"/>
    <s v="X"/>
    <m/>
    <m/>
    <m/>
    <x v="18"/>
  </r>
  <r>
    <s v="Convergencia regional, _x000a_Transformación productiva, "/>
    <s v="Optimizar el modelo de operación para contribuir de manera efectiva al logro de los propósitos institucionales"/>
    <n v="0.2"/>
    <s v="OPT-124"/>
    <n v="1"/>
    <n v="1"/>
    <x v="12"/>
    <x v="12"/>
    <s v="Se debe ajustar"/>
    <s v="Lucena Valencia"/>
    <x v="3"/>
    <x v="24"/>
    <x v="24"/>
    <x v="23"/>
    <x v="9"/>
    <x v="3"/>
    <s v="Todos los procesos"/>
    <s v="Uusuarios internos de APC-Coiombia, proveedores "/>
    <x v="24"/>
    <x v="20"/>
    <x v="0"/>
    <x v="1"/>
    <x v="0"/>
    <x v="0"/>
    <x v="0"/>
    <x v="0"/>
    <x v="0"/>
    <x v="17"/>
    <s v="Funcionamiento (Adquisición de bienes y servicios)"/>
    <x v="52"/>
    <x v="22"/>
    <n v="0.33"/>
    <x v="50"/>
    <d v="2024-02-01T00:00:00"/>
    <d v="2024-12-15T00:00:00"/>
    <x v="25"/>
    <s v="Equipo de Talento Humano"/>
    <m/>
    <s v="X"/>
    <s v="X"/>
    <m/>
    <m/>
    <s v="X"/>
    <m/>
    <m/>
    <m/>
    <m/>
    <m/>
    <s v="X"/>
    <s v="X"/>
    <m/>
    <s v="X"/>
    <s v="X"/>
    <s v="X"/>
    <s v="X"/>
    <s v="X"/>
    <s v="X"/>
    <s v="X"/>
    <m/>
    <s v="X"/>
    <s v="X"/>
    <s v="X"/>
    <m/>
    <m/>
    <m/>
    <m/>
    <m/>
    <m/>
    <m/>
    <s v="X"/>
    <m/>
    <m/>
    <m/>
    <m/>
    <m/>
    <m/>
    <m/>
    <m/>
    <m/>
    <x v="19"/>
  </r>
  <r>
    <s v="Convergencia regional, _x000a_Transformación productiva, "/>
    <s v="Optimizar el modelo de operación para contribuir de manera efectiva al logro de los propósitos institucionales"/>
    <n v="0.2"/>
    <s v="OPT-124"/>
    <n v="1"/>
    <n v="1"/>
    <x v="12"/>
    <x v="12"/>
    <s v="Se debe ajustar"/>
    <s v="Lucena Valencia"/>
    <x v="3"/>
    <x v="25"/>
    <x v="25"/>
    <x v="24"/>
    <x v="9"/>
    <x v="3"/>
    <s v="Todos los procesos"/>
    <s v="Uusuarios internos de APC-Coiombia, proveedores "/>
    <x v="25"/>
    <x v="21"/>
    <x v="0"/>
    <x v="1"/>
    <x v="2"/>
    <x v="6"/>
    <x v="6"/>
    <x v="0"/>
    <x v="0"/>
    <x v="17"/>
    <s v="Funcionamiento (Adquisición de bienes y servicios)"/>
    <x v="53"/>
    <x v="23"/>
    <n v="0.33"/>
    <x v="51"/>
    <d v="2024-04-01T00:00:00"/>
    <d v="2024-11-30T00:00:00"/>
    <x v="25"/>
    <s v="Equipo de Talento Humano"/>
    <m/>
    <s v="X"/>
    <s v="X"/>
    <m/>
    <m/>
    <s v="X"/>
    <m/>
    <m/>
    <m/>
    <m/>
    <m/>
    <m/>
    <m/>
    <m/>
    <m/>
    <m/>
    <m/>
    <m/>
    <m/>
    <m/>
    <m/>
    <m/>
    <m/>
    <m/>
    <m/>
    <m/>
    <m/>
    <m/>
    <m/>
    <m/>
    <m/>
    <m/>
    <m/>
    <m/>
    <m/>
    <m/>
    <m/>
    <m/>
    <m/>
    <m/>
    <m/>
    <m/>
    <x v="20"/>
  </r>
  <r>
    <s v="Convergencia regional, _x000a_Transformación productiva, "/>
    <s v="Optimizar el modelo de operación para contribuir de manera efectiva al logro de los propósitos institucionales"/>
    <n v="0.2"/>
    <s v="OPT-124"/>
    <n v="1"/>
    <n v="1"/>
    <x v="12"/>
    <x v="12"/>
    <s v="Se debe ajustar"/>
    <s v="Lucena Valencia"/>
    <x v="3"/>
    <x v="26"/>
    <x v="26"/>
    <x v="25"/>
    <x v="9"/>
    <x v="3"/>
    <s v="Todos los procesos"/>
    <s v="Uusuarios internos de APC-Coiombia, proveedores "/>
    <x v="26"/>
    <x v="22"/>
    <x v="0"/>
    <x v="1"/>
    <x v="0"/>
    <x v="0"/>
    <x v="0"/>
    <x v="0"/>
    <x v="0"/>
    <x v="17"/>
    <s v="Funcionamiento (Adquisición de bienes y servicios)"/>
    <x v="54"/>
    <x v="2"/>
    <n v="0.34"/>
    <x v="52"/>
    <d v="2024-02-01T00:00:00"/>
    <d v="2024-12-15T00:00:00"/>
    <x v="26"/>
    <s v="Equipo de Talento Humano"/>
    <m/>
    <m/>
    <m/>
    <m/>
    <m/>
    <m/>
    <m/>
    <m/>
    <m/>
    <m/>
    <m/>
    <s v="X"/>
    <s v="X"/>
    <m/>
    <s v="X"/>
    <s v="X"/>
    <s v="X"/>
    <s v="X"/>
    <s v="X"/>
    <s v="X"/>
    <s v="X"/>
    <m/>
    <s v="X"/>
    <s v="X"/>
    <s v="X"/>
    <m/>
    <m/>
    <m/>
    <m/>
    <m/>
    <m/>
    <m/>
    <m/>
    <m/>
    <m/>
    <m/>
    <m/>
    <m/>
    <m/>
    <m/>
    <m/>
    <m/>
    <x v="21"/>
  </r>
  <r>
    <s v="Convergencia regional, _x000a_Transformación productiva, "/>
    <s v="Optimizar el modelo de operación para contribuir de manera efectiva al logro de los propósitos institucionales"/>
    <n v="0.2"/>
    <s v="OPT-124"/>
    <n v="1"/>
    <n v="1"/>
    <x v="13"/>
    <x v="13"/>
    <s v="Se debe ajustar"/>
    <s v="Alex Alberto Rodríguez"/>
    <x v="4"/>
    <x v="27"/>
    <x v="27"/>
    <x v="26"/>
    <x v="10"/>
    <x v="4"/>
    <s v="Procesos/dependencias responsables de las actividades asIgnadas por ley."/>
    <s v="Uusuarios internos de APC-Coiombia"/>
    <x v="27"/>
    <x v="23"/>
    <x v="0"/>
    <x v="7"/>
    <x v="8"/>
    <x v="11"/>
    <x v="11"/>
    <x v="0"/>
    <x v="0"/>
    <x v="1"/>
    <s v="Funcionamiento (Adquisición de bienes y servicios)"/>
    <x v="55"/>
    <x v="2"/>
    <n v="0.5"/>
    <x v="53"/>
    <d v="2024-03-05T00:00:00"/>
    <d v="2024-03-31T00:00:00"/>
    <x v="27"/>
    <s v="Equipo de Talento Humano"/>
    <s v="X"/>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3"/>
    <x v="13"/>
    <s v="Se debe ajustar"/>
    <s v="Alex Alberto Rodríguez"/>
    <x v="4"/>
    <x v="27"/>
    <x v="27"/>
    <x v="26"/>
    <x v="10"/>
    <x v="4"/>
    <s v="Procesos/dependencias responsables de las actividades asIgnadas por ley."/>
    <s v="Uusuarios internos de APC-Coiombia"/>
    <x v="27"/>
    <x v="23"/>
    <x v="0"/>
    <x v="7"/>
    <x v="8"/>
    <x v="11"/>
    <x v="11"/>
    <x v="0"/>
    <x v="0"/>
    <x v="1"/>
    <s v="Funcionamiento (Adquisición de bienes y servicios)"/>
    <x v="56"/>
    <x v="2"/>
    <n v="0.5"/>
    <x v="54"/>
    <d v="2024-01-01T00:00:00"/>
    <d v="2024-12-15T00:00:00"/>
    <x v="27"/>
    <s v="Equipo de Talento Humano"/>
    <m/>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4"/>
    <x v="14"/>
    <s v="Se debe ajustar"/>
    <s v="Diana del Pilar Morales "/>
    <x v="4"/>
    <x v="28"/>
    <x v="28"/>
    <x v="27"/>
    <x v="11"/>
    <x v="4"/>
    <s v="Todos los procesos"/>
    <s v="Uusuarios internos de APC-Coiombia, proveedores , entidades, aliados"/>
    <x v="28"/>
    <x v="24"/>
    <x v="0"/>
    <x v="4"/>
    <x v="5"/>
    <x v="3"/>
    <x v="1"/>
    <x v="0"/>
    <x v="0"/>
    <x v="1"/>
    <n v="0"/>
    <x v="57"/>
    <x v="2"/>
    <n v="0.5"/>
    <x v="55"/>
    <d v="2024-03-15T00:00:00"/>
    <d v="2024-10-31T00:00:00"/>
    <x v="28"/>
    <s v="Equipo de Talento Humano"/>
    <m/>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4"/>
    <x v="14"/>
    <s v="Se debe ajustar"/>
    <s v="Diana del Pilar Morales "/>
    <x v="4"/>
    <x v="28"/>
    <x v="28"/>
    <x v="27"/>
    <x v="11"/>
    <x v="4"/>
    <s v="Todos los procesos"/>
    <s v="Uusuarios internos de APC-Coiombia, proveedores , entidades, aliados"/>
    <x v="28"/>
    <x v="24"/>
    <x v="0"/>
    <x v="4"/>
    <x v="5"/>
    <x v="3"/>
    <x v="1"/>
    <x v="0"/>
    <x v="0"/>
    <x v="1"/>
    <n v="0"/>
    <x v="58"/>
    <x v="2"/>
    <n v="0.5"/>
    <x v="56"/>
    <d v="2024-03-15T00:00:00"/>
    <d v="2024-10-31T00:00:00"/>
    <x v="28"/>
    <s v="Equipo de Talento Humano"/>
    <m/>
    <m/>
    <m/>
    <m/>
    <m/>
    <m/>
    <m/>
    <m/>
    <m/>
    <m/>
    <m/>
    <s v="X"/>
    <s v="X"/>
    <m/>
    <s v="X"/>
    <s v="X"/>
    <s v="X"/>
    <s v="X"/>
    <s v="X"/>
    <s v="X"/>
    <s v="X"/>
    <m/>
    <s v="X"/>
    <s v="X"/>
    <s v="X"/>
    <m/>
    <m/>
    <m/>
    <m/>
    <m/>
    <m/>
    <m/>
    <m/>
    <m/>
    <m/>
    <m/>
    <m/>
    <m/>
    <m/>
    <m/>
    <m/>
    <m/>
    <x v="22"/>
  </r>
  <r>
    <s v="Convergencia regional, _x000a_Transformación productiva, "/>
    <s v="Optimizar el modelo de operación para contribuir de manera efectiva al logro de los propósitos institucionales"/>
    <n v="0.2"/>
    <s v="OPT-124"/>
    <n v="1"/>
    <n v="1"/>
    <x v="15"/>
    <x v="15"/>
    <s v="Estados financieros elaborados y publicados"/>
    <s v="Faisuly Urrea López"/>
    <x v="3"/>
    <x v="29"/>
    <x v="29"/>
    <x v="28"/>
    <x v="12"/>
    <x v="3"/>
    <s v="Todos los procesos"/>
    <s v="Proceso de Gestión Financiera"/>
    <x v="29"/>
    <x v="25"/>
    <x v="0"/>
    <x v="8"/>
    <x v="7"/>
    <x v="8"/>
    <x v="4"/>
    <x v="0"/>
    <x v="0"/>
    <x v="1"/>
    <n v="0"/>
    <x v="59"/>
    <x v="2"/>
    <n v="0.5"/>
    <x v="57"/>
    <d v="2024-01-01T00:00:00"/>
    <d v="2024-12-31T00:00:00"/>
    <x v="29"/>
    <s v="Personal del proceso"/>
    <m/>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5"/>
    <x v="15"/>
    <s v="Estados financieros elaborados y publicados"/>
    <s v="Faisuly Urrea López"/>
    <x v="3"/>
    <x v="29"/>
    <x v="29"/>
    <x v="28"/>
    <x v="12"/>
    <x v="3"/>
    <s v="Todos los procesos"/>
    <s v="Proceso de Gestión Financiera"/>
    <x v="29"/>
    <x v="25"/>
    <x v="0"/>
    <x v="8"/>
    <x v="7"/>
    <x v="8"/>
    <x v="4"/>
    <x v="0"/>
    <x v="0"/>
    <x v="1"/>
    <n v="0"/>
    <x v="60"/>
    <x v="2"/>
    <n v="0.5"/>
    <x v="58"/>
    <d v="2024-01-01T00:00:00"/>
    <d v="2024-12-31T00:00:00"/>
    <x v="30"/>
    <s v="Personal del proceso"/>
    <m/>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6"/>
    <x v="16"/>
    <s v="Se debe ajustar"/>
    <s v="María Victoria Losada"/>
    <x v="4"/>
    <x v="30"/>
    <x v="30"/>
    <x v="29"/>
    <x v="13"/>
    <x v="4"/>
    <s v="Direccionamiento Estratégico y Planeación"/>
    <s v="usuarios internos_x000a_Cabeza de sector, DNP"/>
    <x v="30"/>
    <x v="26"/>
    <x v="0"/>
    <x v="9"/>
    <x v="9"/>
    <x v="12"/>
    <x v="1"/>
    <x v="0"/>
    <x v="0"/>
    <x v="1"/>
    <n v="0"/>
    <x v="61"/>
    <x v="2"/>
    <n v="0.2"/>
    <x v="59"/>
    <d v="2024-01-02T00:00:00"/>
    <d v="2024-02-15T00:00:00"/>
    <x v="31"/>
    <s v="Equipo de Talento Humano"/>
    <s v="X"/>
    <m/>
    <m/>
    <m/>
    <m/>
    <m/>
    <m/>
    <m/>
    <m/>
    <m/>
    <m/>
    <s v="X"/>
    <s v="X"/>
    <m/>
    <s v="X"/>
    <s v="X"/>
    <s v="X"/>
    <s v="X"/>
    <s v="X"/>
    <s v="X"/>
    <s v="X"/>
    <m/>
    <s v="X"/>
    <s v="X"/>
    <s v="X"/>
    <m/>
    <m/>
    <m/>
    <m/>
    <m/>
    <m/>
    <m/>
    <m/>
    <m/>
    <m/>
    <m/>
    <m/>
    <m/>
    <m/>
    <m/>
    <m/>
    <m/>
    <x v="17"/>
  </r>
  <r>
    <s v="Convergencia regional, _x000a_Transformación productiva, "/>
    <s v="Optimizar el modelo de operación para contribuir de manera efectiva al logro de los propósitos institucionales"/>
    <n v="0.2"/>
    <s v="OPT-124"/>
    <n v="1"/>
    <n v="1"/>
    <x v="16"/>
    <x v="16"/>
    <s v="Se debe ajustar"/>
    <s v="María Victoria Losada"/>
    <x v="4"/>
    <x v="30"/>
    <x v="30"/>
    <x v="29"/>
    <x v="13"/>
    <x v="4"/>
    <s v="Direccionamiento Estratégico y Planeación"/>
    <s v="usuarios internos_x000a_Cabeza de sector, DNP"/>
    <x v="30"/>
    <x v="26"/>
    <x v="0"/>
    <x v="9"/>
    <x v="9"/>
    <x v="12"/>
    <x v="1"/>
    <x v="0"/>
    <x v="0"/>
    <x v="1"/>
    <n v="0"/>
    <x v="62"/>
    <x v="2"/>
    <n v="0.8"/>
    <x v="60"/>
    <d v="2024-01-02T00:00:00"/>
    <d v="2024-12-31T00:00:00"/>
    <x v="31"/>
    <s v="Equipo de Talento Humano"/>
    <m/>
    <m/>
    <m/>
    <m/>
    <m/>
    <m/>
    <m/>
    <m/>
    <m/>
    <m/>
    <m/>
    <s v="X"/>
    <s v="X"/>
    <m/>
    <s v="X"/>
    <s v="X"/>
    <s v="X"/>
    <s v="X"/>
    <s v="X"/>
    <s v="X"/>
    <s v="X"/>
    <m/>
    <s v="X"/>
    <s v="X"/>
    <s v="X"/>
    <m/>
    <m/>
    <m/>
    <m/>
    <m/>
    <m/>
    <m/>
    <m/>
    <m/>
    <m/>
    <m/>
    <m/>
    <m/>
    <m/>
    <m/>
    <m/>
    <m/>
    <x v="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5" cacheId="87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I1:I2" firstHeaderRow="1" firstDataRow="1" firstDataCol="0"/>
  <pivotFields count="80">
    <pivotField showAll="0"/>
    <pivotField showAll="0"/>
    <pivotField numFmtId="9" showAll="0"/>
    <pivotField showAll="0"/>
    <pivotField numFmtId="9" showAll="0"/>
    <pivotField numFmtId="9"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numFmtId="9" showAll="0"/>
    <pivotField numFmtId="9" showAll="0"/>
    <pivotField numFmtId="9" showAll="0"/>
    <pivotField numFmtId="9" showAll="0"/>
    <pivotField showAll="0"/>
    <pivotField showAll="0"/>
    <pivotField showAll="0"/>
    <pivotField showAll="0"/>
    <pivotField numFmtId="9" showAll="0"/>
    <pivotField showAll="0"/>
    <pivotField numFmtId="14"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Cuenta de Cod Producto"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2" cacheId="871" applyNumberFormats="0" applyBorderFormats="0" applyFontFormats="0" applyPatternFormats="0" applyAlignmentFormats="0" applyWidthHeightFormats="1" dataCaption="Valores" updatedVersion="8" minRefreshableVersion="3" rowGrandTotals="0" colGrandTotals="0" itemPrintTitles="1" createdVersion="8" indent="0" compact="0" compactData="0" multipleFieldFilters="0">
  <location ref="A11:F42" firstHeaderRow="1" firstDataRow="1" firstDataCol="6"/>
  <pivotFields count="80">
    <pivotField compact="0" outline="0" showAll="0" defaultSubtotal="0"/>
    <pivotField compact="0" outline="0" showAll="0" defaultSubtotal="0"/>
    <pivotField compact="0" numFmtId="9" outline="0" showAll="0" defaultSubtotal="0"/>
    <pivotField compact="0" outline="0" showAll="0" defaultSubtotal="0"/>
    <pivotField compact="0" numFmtId="9" outline="0" showAll="0" defaultSubtotal="0"/>
    <pivotField compact="0" numFmtId="9" outline="0" showAll="0" defaultSubtotal="0"/>
    <pivotField compact="0" outline="0" subtotalTop="0" showAll="0" defaultSubtotal="0"/>
    <pivotField axis="axisRow" compact="0" outline="0" showAll="0" defaultSubtotal="0">
      <items count="17">
        <item x="1"/>
        <item x="5"/>
        <item x="15"/>
        <item x="8"/>
        <item x="0"/>
        <item x="14"/>
        <item x="13"/>
        <item x="10"/>
        <item x="11"/>
        <item x="16"/>
        <item x="12"/>
        <item x="4"/>
        <item x="6"/>
        <item x="9"/>
        <item x="2"/>
        <item x="3"/>
        <item x="7"/>
      </items>
    </pivotField>
    <pivotField compact="0" outline="0" showAll="0" defaultSubtotal="0"/>
    <pivotField compact="0" outline="0" showAll="0" defaultSubtotal="0"/>
    <pivotField compact="0" outline="0" showAll="0" defaultSubtotal="0">
      <items count="5">
        <item x="3"/>
        <item x="0"/>
        <item x="1"/>
        <item x="2"/>
        <item x="4"/>
      </items>
    </pivotField>
    <pivotField compact="0" outline="0" subtotalTop="0" showAll="0" defaultSubtotal="0"/>
    <pivotField axis="axisRow" compact="0" outline="0" showAll="0" defaultSubtotal="0">
      <items count="31">
        <item x="0"/>
        <item x="18"/>
        <item x="8"/>
        <item x="26"/>
        <item x="6"/>
        <item x="1"/>
        <item x="28"/>
        <item x="19"/>
        <item x="21"/>
        <item x="27"/>
        <item x="25"/>
        <item x="11"/>
        <item x="12"/>
        <item x="29"/>
        <item x="7"/>
        <item x="23"/>
        <item x="17"/>
        <item x="4"/>
        <item x="24"/>
        <item x="22"/>
        <item x="20"/>
        <item x="16"/>
        <item x="9"/>
        <item x="30"/>
        <item x="15"/>
        <item x="2"/>
        <item x="10"/>
        <item x="5"/>
        <item x="13"/>
        <item x="14"/>
        <item x="3"/>
      </items>
    </pivotField>
    <pivotField axis="axisRow" compact="0" outline="0" showAll="0" defaultSubtotal="0">
      <items count="30">
        <item x="19"/>
        <item x="6"/>
        <item x="11"/>
        <item x="9"/>
        <item x="5"/>
        <item x="13"/>
        <item x="24"/>
        <item x="12"/>
        <item x="10"/>
        <item x="28"/>
        <item x="4"/>
        <item x="8"/>
        <item x="17"/>
        <item x="25"/>
        <item x="14"/>
        <item x="23"/>
        <item x="27"/>
        <item x="0"/>
        <item x="20"/>
        <item x="2"/>
        <item x="1"/>
        <item x="22"/>
        <item x="16"/>
        <item x="21"/>
        <item x="26"/>
        <item x="15"/>
        <item x="18"/>
        <item x="29"/>
        <item x="3"/>
        <item x="7"/>
      </items>
    </pivotField>
    <pivotField compact="0" outline="0" showAll="0" defaultSubtotal="0">
      <items count="14">
        <item x="3"/>
        <item x="13"/>
        <item x="10"/>
        <item x="7"/>
        <item x="9"/>
        <item x="4"/>
        <item x="6"/>
        <item x="8"/>
        <item x="12"/>
        <item x="11"/>
        <item x="1"/>
        <item x="2"/>
        <item x="5"/>
        <item x="0"/>
      </items>
    </pivotField>
    <pivotField compact="0" outline="0" showAll="0" defaultSubtotal="0">
      <items count="5">
        <item x="3"/>
        <item x="0"/>
        <item x="1"/>
        <item x="2"/>
        <item x="4"/>
      </items>
    </pivotField>
    <pivotField compact="0" outline="0" showAll="0" defaultSubtotal="0"/>
    <pivotField compact="0" outline="0" showAll="0" defaultSubtotal="0"/>
    <pivotField axis="axisRow" compact="0" outline="0" showAll="0" defaultSubtotal="0">
      <items count="31">
        <item x="22"/>
        <item x="5"/>
        <item x="1"/>
        <item x="21"/>
        <item x="10"/>
        <item x="27"/>
        <item x="13"/>
        <item x="14"/>
        <item x="23"/>
        <item x="29"/>
        <item x="18"/>
        <item x="24"/>
        <item x="26"/>
        <item x="12"/>
        <item x="6"/>
        <item x="7"/>
        <item x="2"/>
        <item x="8"/>
        <item x="16"/>
        <item x="4"/>
        <item x="28"/>
        <item x="9"/>
        <item x="30"/>
        <item x="17"/>
        <item x="3"/>
        <item x="25"/>
        <item x="0"/>
        <item x="19"/>
        <item x="15"/>
        <item x="20"/>
        <item x="11"/>
      </items>
    </pivotField>
    <pivotField axis="axisRow" compact="0" outline="0" showAll="0" defaultSubtotal="0">
      <items count="28">
        <item x="24"/>
        <item x="5"/>
        <item x="23"/>
        <item x="26"/>
        <item x="11"/>
        <item x="6"/>
        <item x="21"/>
        <item x="10"/>
        <item x="22"/>
        <item x="9"/>
        <item x="25"/>
        <item x="15"/>
        <item x="17"/>
        <item x="16"/>
        <item x="8"/>
        <item x="20"/>
        <item x="19"/>
        <item x="18"/>
        <item x="2"/>
        <item x="14"/>
        <item x="7"/>
        <item x="1"/>
        <item x="0"/>
        <item x="3"/>
        <item x="12"/>
        <item x="13"/>
        <item x="4"/>
        <item m="1" x="27"/>
      </items>
    </pivotField>
    <pivotField axis="axisRow" compact="0" outline="0" showAll="0" defaultSubtotal="0">
      <items count="1">
        <item x="0"/>
      </items>
    </pivotField>
    <pivotField compact="0" outline="0" showAll="0" defaultSubtotal="0"/>
    <pivotField compact="0" numFmtId="9" outline="0" showAll="0" defaultSubtotal="0"/>
    <pivotField compact="0" numFmtId="9" outline="0" showAll="0" defaultSubtotal="0"/>
    <pivotField compact="0" numFmtId="9" outline="0" showAll="0" defaultSubtotal="0"/>
    <pivotField compact="0" numFmtId="9" outline="0" showAll="0" defaultSubtotal="0"/>
    <pivotField compact="0" numFmtId="9"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9" outline="0" showAll="0" defaultSubtotal="0"/>
    <pivotField compact="0" outline="0" showAll="0" defaultSubtotal="0"/>
    <pivotField compact="0" numFmtId="14" outline="0" showAll="0" defaultSubtotal="0"/>
    <pivotField compact="0" numFmtId="14"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6">
    <field x="7"/>
    <field x="12"/>
    <field x="13"/>
    <field x="20"/>
    <field x="18"/>
    <field x="19"/>
  </rowFields>
  <rowItems count="31">
    <i>
      <x/>
      <x v="30"/>
      <x v="28"/>
      <x/>
      <x v="24"/>
      <x v="23"/>
    </i>
    <i>
      <x v="1"/>
      <x v="24"/>
      <x v="14"/>
      <x/>
      <x v="28"/>
      <x v="24"/>
    </i>
    <i>
      <x v="2"/>
      <x v="13"/>
      <x v="9"/>
      <x/>
      <x v="9"/>
      <x v="10"/>
    </i>
    <i>
      <x v="3"/>
      <x v="1"/>
      <x v="12"/>
      <x/>
      <x v="10"/>
      <x v="11"/>
    </i>
    <i>
      <x v="4"/>
      <x/>
      <x v="17"/>
      <x/>
      <x v="26"/>
      <x v="22"/>
    </i>
    <i r="1">
      <x v="5"/>
      <x v="20"/>
      <x/>
      <x v="2"/>
      <x v="21"/>
    </i>
    <i r="1">
      <x v="25"/>
      <x v="19"/>
      <x/>
      <x v="16"/>
      <x v="18"/>
    </i>
    <i>
      <x v="5"/>
      <x v="6"/>
      <x v="16"/>
      <x/>
      <x v="20"/>
      <x/>
    </i>
    <i>
      <x v="6"/>
      <x v="9"/>
      <x v="24"/>
      <x/>
      <x v="5"/>
      <x v="2"/>
    </i>
    <i>
      <x v="7"/>
      <x v="20"/>
      <x/>
      <x/>
      <x v="29"/>
      <x v="12"/>
    </i>
    <i>
      <x v="8"/>
      <x v="8"/>
      <x v="18"/>
      <x/>
      <x v="3"/>
      <x v="17"/>
    </i>
    <i r="1">
      <x v="15"/>
      <x v="21"/>
      <x/>
      <x v="8"/>
      <x v="16"/>
    </i>
    <i r="1">
      <x v="19"/>
      <x v="23"/>
      <x/>
      <x/>
      <x v="21"/>
    </i>
    <i>
      <x v="9"/>
      <x v="23"/>
      <x v="27"/>
      <x/>
      <x v="22"/>
      <x v="3"/>
    </i>
    <i>
      <x v="10"/>
      <x v="3"/>
      <x v="13"/>
      <x/>
      <x v="12"/>
      <x v="8"/>
    </i>
    <i r="1">
      <x v="10"/>
      <x v="6"/>
      <x/>
      <x v="25"/>
      <x v="6"/>
    </i>
    <i r="1">
      <x v="18"/>
      <x v="15"/>
      <x/>
      <x v="11"/>
      <x v="15"/>
    </i>
    <i>
      <x v="11"/>
      <x v="28"/>
      <x v="7"/>
      <x/>
      <x v="6"/>
      <x v="7"/>
    </i>
    <i r="1">
      <x v="29"/>
      <x v="5"/>
      <x/>
      <x v="7"/>
      <x v="4"/>
    </i>
    <i>
      <x v="12"/>
      <x v="21"/>
      <x v="25"/>
      <x/>
      <x v="18"/>
      <x v="25"/>
    </i>
    <i>
      <x v="13"/>
      <x v="7"/>
      <x v="26"/>
      <x/>
      <x v="27"/>
      <x v="13"/>
    </i>
    <i>
      <x v="14"/>
      <x v="2"/>
      <x v="29"/>
      <x/>
      <x v="17"/>
      <x v="20"/>
    </i>
    <i r="1">
      <x v="4"/>
      <x v="1"/>
      <x/>
      <x v="14"/>
      <x v="5"/>
    </i>
    <i r="1">
      <x v="11"/>
      <x v="8"/>
      <x/>
      <x v="30"/>
      <x v="9"/>
    </i>
    <i r="1">
      <x v="14"/>
      <x v="1"/>
      <x/>
      <x v="15"/>
      <x v="5"/>
    </i>
    <i r="1">
      <x v="17"/>
      <x v="10"/>
      <x/>
      <x v="19"/>
      <x v="26"/>
    </i>
    <i r="1">
      <x v="22"/>
      <x v="11"/>
      <x/>
      <x v="21"/>
      <x v="14"/>
    </i>
    <i r="1">
      <x v="26"/>
      <x v="3"/>
      <x/>
      <x v="4"/>
      <x v="21"/>
    </i>
    <i r="1">
      <x v="27"/>
      <x v="4"/>
      <x/>
      <x v="1"/>
      <x v="1"/>
    </i>
    <i>
      <x v="15"/>
      <x v="12"/>
      <x v="2"/>
      <x/>
      <x v="13"/>
      <x v="21"/>
    </i>
    <i>
      <x v="16"/>
      <x v="16"/>
      <x v="22"/>
      <x/>
      <x v="23"/>
      <x v="19"/>
    </i>
  </rowItems>
  <colItems count="1">
    <i/>
  </colItem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irección__responsable_del_Producto" xr10:uid="{00000000-0013-0000-FFFF-FFFF01000000}" sourceName="Dirección  responsable del Producto">
  <pivotTables>
    <pivotTable tabId="2" name="TablaDinámica2"/>
  </pivotTables>
  <data>
    <tabular pivotCacheId="119336780">
      <items count="5">
        <i x="3" s="1"/>
        <i x="0" s="1"/>
        <i x="1" s="1"/>
        <i x="2"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irección__responsable_del_Subproducto" xr10:uid="{00000000-0013-0000-FFFF-FFFF02000000}" sourceName="Dirección  responsable del Subproducto">
  <pivotTables>
    <pivotTable tabId="2" name="TablaDinámica2"/>
  </pivotTables>
  <data>
    <tabular pivotCacheId="119336780">
      <items count="5">
        <i x="3" s="1"/>
        <i x="0" s="1"/>
        <i x="1" s="1"/>
        <i x="2" s="1"/>
        <i x="4"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oceso_Responsable_del_subproducto" xr10:uid="{00000000-0013-0000-FFFF-FFFF03000000}" sourceName="Proceso Responsable del subproducto">
  <pivotTables>
    <pivotTable tabId="2" name="TablaDinámica2"/>
  </pivotTables>
  <data>
    <tabular pivotCacheId="119336780">
      <items count="14">
        <i x="3" s="1"/>
        <i x="13" s="1"/>
        <i x="10" s="1"/>
        <i x="7" s="1"/>
        <i x="9" s="1"/>
        <i x="4" s="1"/>
        <i x="6" s="1"/>
        <i x="8" s="1"/>
        <i x="12" s="1"/>
        <i x="11" s="1"/>
        <i x="1" s="1"/>
        <i x="2" s="1"/>
        <i x="5"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rección  responsable del Producto" xr10:uid="{00000000-0014-0000-FFFF-FFFF01000000}" cache="SegmentaciónDeDatos_Dirección__responsable_del_Producto" caption="Dirección  responsable del Producto" style="SlicerStyleLight6" rowHeight="216000"/>
  <slicer name="Dirección  responsable del Subproducto" xr10:uid="{00000000-0014-0000-FFFF-FFFF02000000}" cache="SegmentaciónDeDatos_Dirección__responsable_del_Subproducto" caption="Dirección  responsable del Subproducto" style="SlicerStyleLight6" rowHeight="216000"/>
  <slicer name="Proceso Responsable del subproducto" xr10:uid="{00000000-0014-0000-FFFF-FFFF03000000}" cache="SegmentaciónDeDatos_Proceso_Responsable_del_subproducto" caption="Proceso Responsable del subproducto" columnCount="3" style="SlicerStyleLight6" rowHeight="180000"/>
</slic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F14" dT="2024-06-14T15:40:27.76" personId="{22214EDF-3E0A-44FA-9D89-B0FD3807EFCF}" id="{918A771B-4AB3-4F95-908F-6DF363C28D9F}">
    <text>Se divide en dos el peso de la primera actividad (60%) pq en la segunda no habia porcentaje</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showGridLines="0" zoomScale="87" workbookViewId="0">
      <selection activeCell="J20" sqref="J20"/>
    </sheetView>
  </sheetViews>
  <sheetFormatPr defaultColWidth="11.42578125" defaultRowHeight="14.25"/>
  <cols>
    <col min="1" max="1" width="4.140625" bestFit="1" customWidth="1"/>
    <col min="2" max="2" width="6.42578125" bestFit="1" customWidth="1"/>
    <col min="3" max="3" width="5.7109375" bestFit="1" customWidth="1"/>
    <col min="4" max="4" width="11.5703125" bestFit="1" customWidth="1"/>
    <col min="5" max="5" width="27.85546875" customWidth="1"/>
    <col min="11" max="11" width="11.42578125" customWidth="1"/>
    <col min="14" max="14" width="4.140625" bestFit="1" customWidth="1"/>
    <col min="15" max="15" width="6.5703125" customWidth="1"/>
    <col min="16" max="16" width="7.28515625" customWidth="1"/>
    <col min="20" max="20" width="4.7109375" customWidth="1"/>
    <col min="21" max="21" width="59.140625" customWidth="1"/>
    <col min="22" max="22" width="57.5703125" customWidth="1"/>
    <col min="25" max="25" width="15.28515625" customWidth="1"/>
    <col min="26" max="26" width="52" customWidth="1"/>
    <col min="28" max="28" width="4.140625" bestFit="1" customWidth="1"/>
  </cols>
  <sheetData>
    <row r="1" spans="1:33" s="69" customFormat="1" ht="31.5" customHeight="1">
      <c r="A1" s="73" t="s">
        <v>0</v>
      </c>
      <c r="B1" s="73" t="s">
        <v>1</v>
      </c>
      <c r="C1" s="73" t="s">
        <v>2</v>
      </c>
      <c r="D1" s="73" t="s">
        <v>3</v>
      </c>
      <c r="E1" s="73" t="s">
        <v>4</v>
      </c>
      <c r="N1" s="73" t="s">
        <v>0</v>
      </c>
      <c r="O1" s="73" t="s">
        <v>1</v>
      </c>
      <c r="P1" s="73" t="s">
        <v>2</v>
      </c>
      <c r="Q1" s="73" t="s">
        <v>3</v>
      </c>
      <c r="R1" s="73" t="s">
        <v>4</v>
      </c>
    </row>
    <row r="2" spans="1:33" ht="15">
      <c r="A2" s="68" t="s">
        <v>5</v>
      </c>
      <c r="B2" s="74">
        <v>0.05</v>
      </c>
      <c r="C2" s="74">
        <v>0.3</v>
      </c>
      <c r="D2" s="74">
        <v>0.75</v>
      </c>
      <c r="E2" s="74">
        <v>1</v>
      </c>
      <c r="G2" s="76" t="s">
        <v>6</v>
      </c>
      <c r="H2" s="297" t="s">
        <v>7</v>
      </c>
      <c r="I2" s="297"/>
      <c r="J2" s="297"/>
      <c r="K2" s="297"/>
      <c r="L2" s="297"/>
      <c r="N2" s="68" t="s">
        <v>5</v>
      </c>
      <c r="O2" s="74">
        <v>0</v>
      </c>
      <c r="P2" s="74">
        <v>0.33333333333333331</v>
      </c>
      <c r="Q2" s="74">
        <v>0.66666666666666663</v>
      </c>
      <c r="R2" s="74">
        <v>1</v>
      </c>
    </row>
    <row r="3" spans="1:33" ht="16.5" customHeight="1">
      <c r="A3" s="75" t="s">
        <v>8</v>
      </c>
      <c r="B3" s="75">
        <v>0</v>
      </c>
      <c r="C3" s="75">
        <v>0</v>
      </c>
      <c r="D3" s="75">
        <v>0</v>
      </c>
      <c r="E3" s="75">
        <v>2</v>
      </c>
      <c r="G3" s="69" t="s">
        <v>9</v>
      </c>
      <c r="H3" s="301" t="s">
        <v>10</v>
      </c>
      <c r="I3" s="301"/>
      <c r="J3" s="301"/>
      <c r="K3" s="301"/>
      <c r="L3" s="301"/>
      <c r="N3" s="75" t="s">
        <v>8</v>
      </c>
      <c r="O3" s="79">
        <v>0.6</v>
      </c>
      <c r="P3" s="79">
        <v>0.6</v>
      </c>
      <c r="Q3" s="79">
        <v>0.6</v>
      </c>
      <c r="R3" s="79">
        <v>0.6</v>
      </c>
    </row>
    <row r="4" spans="1:33" ht="32.25" customHeight="1">
      <c r="G4" s="77" t="s">
        <v>11</v>
      </c>
      <c r="H4" s="300" t="s">
        <v>12</v>
      </c>
      <c r="I4" s="300"/>
      <c r="J4" s="300"/>
      <c r="K4" s="300"/>
      <c r="L4" s="300"/>
      <c r="N4" s="73" t="s">
        <v>13</v>
      </c>
      <c r="O4" s="73" t="s">
        <v>1</v>
      </c>
      <c r="P4" s="73" t="s">
        <v>2</v>
      </c>
      <c r="Q4" s="73" t="s">
        <v>3</v>
      </c>
      <c r="R4" s="73" t="s">
        <v>4</v>
      </c>
    </row>
    <row r="5" spans="1:33" ht="15">
      <c r="G5" s="78" t="s">
        <v>8</v>
      </c>
      <c r="H5" s="303" t="s">
        <v>14</v>
      </c>
      <c r="I5" s="303"/>
      <c r="J5" s="303"/>
      <c r="K5" s="303"/>
      <c r="L5" s="303"/>
      <c r="N5" s="68" t="s">
        <v>5</v>
      </c>
      <c r="O5" s="74">
        <v>0.25</v>
      </c>
      <c r="P5" s="74">
        <v>0.5</v>
      </c>
      <c r="Q5" s="74">
        <v>0.75</v>
      </c>
      <c r="R5" s="74">
        <v>1</v>
      </c>
    </row>
    <row r="6" spans="1:33" ht="15">
      <c r="A6" s="80"/>
      <c r="B6" s="80"/>
      <c r="C6" s="80"/>
      <c r="D6" s="80"/>
      <c r="E6" s="80"/>
      <c r="G6" s="81"/>
      <c r="H6" s="82"/>
      <c r="I6" s="82"/>
      <c r="J6" s="82"/>
      <c r="K6" s="82"/>
      <c r="L6" s="82"/>
      <c r="N6" s="75" t="s">
        <v>8</v>
      </c>
      <c r="O6" s="79">
        <v>1</v>
      </c>
      <c r="P6" s="79">
        <v>1</v>
      </c>
      <c r="Q6" s="79">
        <v>1</v>
      </c>
      <c r="R6" s="79">
        <v>1</v>
      </c>
    </row>
    <row r="7" spans="1:33" ht="20.25" customHeight="1">
      <c r="A7" s="76" t="s">
        <v>15</v>
      </c>
      <c r="B7" s="297" t="s">
        <v>16</v>
      </c>
      <c r="C7" s="297"/>
      <c r="D7" s="297"/>
      <c r="E7" s="297"/>
      <c r="G7" s="76" t="s">
        <v>17</v>
      </c>
      <c r="H7" s="297" t="s">
        <v>16</v>
      </c>
      <c r="I7" s="297"/>
      <c r="J7" s="297"/>
      <c r="K7" s="297"/>
      <c r="L7" s="297"/>
      <c r="N7" s="76" t="s">
        <v>18</v>
      </c>
      <c r="O7" s="297" t="s">
        <v>16</v>
      </c>
      <c r="P7" s="297"/>
      <c r="Q7" s="297"/>
      <c r="R7" s="297"/>
      <c r="S7" s="297"/>
    </row>
    <row r="8" spans="1:33" ht="16.5" customHeight="1">
      <c r="A8" s="69" t="s">
        <v>5</v>
      </c>
      <c r="B8" s="298" t="s">
        <v>19</v>
      </c>
      <c r="C8" s="298"/>
      <c r="D8" s="298"/>
      <c r="E8" s="298"/>
      <c r="G8" s="69" t="s">
        <v>5</v>
      </c>
      <c r="H8" s="298" t="s">
        <v>20</v>
      </c>
      <c r="I8" s="298"/>
      <c r="J8" s="298"/>
      <c r="K8" s="298"/>
      <c r="L8" s="298"/>
      <c r="N8" s="69" t="s">
        <v>5</v>
      </c>
      <c r="O8" s="298" t="s">
        <v>21</v>
      </c>
      <c r="P8" s="298"/>
      <c r="Q8" s="298"/>
      <c r="R8" s="298"/>
      <c r="S8" s="298"/>
      <c r="AB8" s="76" t="s">
        <v>22</v>
      </c>
      <c r="AC8" s="297" t="s">
        <v>16</v>
      </c>
      <c r="AD8" s="297"/>
      <c r="AE8" s="297"/>
      <c r="AF8" s="297"/>
      <c r="AG8" s="297"/>
    </row>
    <row r="9" spans="1:33" ht="34.5" customHeight="1">
      <c r="A9" s="77" t="s">
        <v>8</v>
      </c>
      <c r="B9" s="299" t="s">
        <v>23</v>
      </c>
      <c r="C9" s="299"/>
      <c r="D9" s="299"/>
      <c r="E9" s="299"/>
      <c r="G9" s="77" t="s">
        <v>8</v>
      </c>
      <c r="H9" s="299" t="s">
        <v>24</v>
      </c>
      <c r="I9" s="299"/>
      <c r="J9" s="299"/>
      <c r="K9" s="299"/>
      <c r="L9" s="299"/>
      <c r="N9" s="77" t="s">
        <v>8</v>
      </c>
      <c r="O9" s="299" t="s">
        <v>25</v>
      </c>
      <c r="P9" s="299"/>
      <c r="Q9" s="299"/>
      <c r="R9" s="299"/>
      <c r="S9" s="299"/>
      <c r="AB9" s="69" t="s">
        <v>5</v>
      </c>
      <c r="AC9" s="298" t="s">
        <v>26</v>
      </c>
      <c r="AD9" s="298"/>
      <c r="AE9" s="298"/>
      <c r="AF9" s="298"/>
      <c r="AG9" s="298"/>
    </row>
    <row r="10" spans="1:33" ht="32.25" customHeight="1">
      <c r="AB10" s="77" t="s">
        <v>8</v>
      </c>
      <c r="AC10" s="299" t="s">
        <v>27</v>
      </c>
      <c r="AD10" s="299"/>
      <c r="AE10" s="299"/>
      <c r="AF10" s="299"/>
      <c r="AG10" s="299"/>
    </row>
    <row r="11" spans="1:33" ht="15">
      <c r="A11" s="76" t="s">
        <v>28</v>
      </c>
      <c r="B11" s="297" t="s">
        <v>16</v>
      </c>
      <c r="C11" s="297"/>
      <c r="D11" s="297"/>
      <c r="E11" s="297"/>
      <c r="G11" s="76" t="s">
        <v>29</v>
      </c>
      <c r="H11" s="297" t="s">
        <v>16</v>
      </c>
      <c r="I11" s="297"/>
      <c r="J11" s="297"/>
      <c r="K11" s="297"/>
      <c r="T11" s="76" t="s">
        <v>30</v>
      </c>
      <c r="U11" s="297" t="s">
        <v>31</v>
      </c>
      <c r="V11" s="297"/>
      <c r="W11" s="297"/>
      <c r="X11" s="297"/>
      <c r="Y11" s="297"/>
      <c r="Z11" s="297"/>
    </row>
    <row r="12" spans="1:33">
      <c r="A12" s="69" t="s">
        <v>5</v>
      </c>
      <c r="B12" s="301" t="s">
        <v>32</v>
      </c>
      <c r="C12" s="301"/>
      <c r="D12" s="301"/>
      <c r="E12" s="301"/>
      <c r="G12" s="69" t="s">
        <v>5</v>
      </c>
      <c r="H12" s="301" t="s">
        <v>33</v>
      </c>
      <c r="I12" s="301"/>
      <c r="J12" s="301"/>
      <c r="K12" s="301"/>
      <c r="T12" s="69" t="s">
        <v>5</v>
      </c>
      <c r="U12" s="302" t="s">
        <v>34</v>
      </c>
      <c r="V12" s="302"/>
      <c r="W12" s="302"/>
      <c r="X12" s="302"/>
      <c r="Y12" s="302"/>
      <c r="Z12" s="302"/>
    </row>
    <row r="13" spans="1:33">
      <c r="A13" s="77" t="s">
        <v>8</v>
      </c>
      <c r="B13" s="299" t="s">
        <v>35</v>
      </c>
      <c r="C13" s="299"/>
      <c r="D13" s="299"/>
      <c r="E13" s="299"/>
      <c r="G13" s="77" t="s">
        <v>8</v>
      </c>
      <c r="H13" s="300" t="s">
        <v>36</v>
      </c>
      <c r="I13" s="300"/>
      <c r="J13" s="300"/>
      <c r="K13" s="300"/>
      <c r="T13" s="69" t="s">
        <v>8</v>
      </c>
      <c r="U13" t="s">
        <v>37</v>
      </c>
    </row>
    <row r="16" spans="1:33" ht="15">
      <c r="U16" s="76" t="s">
        <v>38</v>
      </c>
      <c r="V16" s="76" t="s">
        <v>39</v>
      </c>
    </row>
    <row r="17" spans="21:22" ht="28.5">
      <c r="U17" s="67" t="s">
        <v>40</v>
      </c>
      <c r="V17" s="67" t="s">
        <v>41</v>
      </c>
    </row>
    <row r="18" spans="21:22" ht="42.75">
      <c r="U18" s="67" t="s">
        <v>42</v>
      </c>
      <c r="V18" s="67" t="s">
        <v>43</v>
      </c>
    </row>
    <row r="19" spans="21:22" ht="28.5">
      <c r="U19" s="67" t="s">
        <v>44</v>
      </c>
      <c r="V19" s="67" t="s">
        <v>45</v>
      </c>
    </row>
    <row r="20" spans="21:22" ht="42.75">
      <c r="U20" s="67" t="s">
        <v>46</v>
      </c>
      <c r="V20" s="67" t="s">
        <v>47</v>
      </c>
    </row>
  </sheetData>
  <mergeCells count="24">
    <mergeCell ref="H2:L2"/>
    <mergeCell ref="H3:L3"/>
    <mergeCell ref="H4:L4"/>
    <mergeCell ref="H5:L5"/>
    <mergeCell ref="H9:L9"/>
    <mergeCell ref="H7:L7"/>
    <mergeCell ref="H8:L8"/>
    <mergeCell ref="AC8:AG8"/>
    <mergeCell ref="AC9:AG9"/>
    <mergeCell ref="AC10:AG10"/>
    <mergeCell ref="H11:K11"/>
    <mergeCell ref="H12:K12"/>
    <mergeCell ref="U12:Z12"/>
    <mergeCell ref="U11:Z11"/>
    <mergeCell ref="O7:S7"/>
    <mergeCell ref="O8:S8"/>
    <mergeCell ref="O9:S9"/>
    <mergeCell ref="B13:E13"/>
    <mergeCell ref="H13:K13"/>
    <mergeCell ref="B11:E11"/>
    <mergeCell ref="B12:E12"/>
    <mergeCell ref="B7:E7"/>
    <mergeCell ref="B8:E8"/>
    <mergeCell ref="B9:E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D952"/>
  <sheetViews>
    <sheetView topLeftCell="A6" zoomScaleNormal="100" workbookViewId="0">
      <pane ySplit="1" topLeftCell="T16" activePane="bottomLeft" state="frozen"/>
      <selection pane="bottomLeft" activeCell="E10" sqref="E10:E12"/>
      <selection activeCell="A6" sqref="A6"/>
    </sheetView>
  </sheetViews>
  <sheetFormatPr defaultColWidth="11.42578125" defaultRowHeight="15" customHeight="1"/>
  <cols>
    <col min="1" max="1" width="35.42578125" customWidth="1"/>
    <col min="2" max="2" width="32" customWidth="1"/>
    <col min="3" max="3" width="30.85546875" customWidth="1"/>
    <col min="4" max="4" width="19.85546875" customWidth="1"/>
    <col min="5" max="5" width="37.85546875" style="72" customWidth="1"/>
    <col min="6" max="6" width="20" customWidth="1"/>
    <col min="7" max="7" width="43.85546875" style="72" customWidth="1"/>
    <col min="8" max="9" width="15.5703125" customWidth="1"/>
    <col min="10" max="10" width="11.42578125" hidden="1" customWidth="1"/>
    <col min="11" max="11" width="15.5703125" hidden="1" customWidth="1"/>
    <col min="12" max="14" width="15.5703125" customWidth="1"/>
    <col min="15" max="15" width="9" customWidth="1"/>
    <col min="16" max="16" width="8.42578125" customWidth="1"/>
    <col min="17" max="17" width="12.28515625" customWidth="1"/>
    <col min="18" max="18" width="11.28515625" customWidth="1"/>
    <col min="19" max="19" width="10.28515625" customWidth="1"/>
    <col min="20" max="20" width="44.140625" customWidth="1"/>
    <col min="21" max="22" width="17.28515625" customWidth="1"/>
    <col min="23" max="27" width="15.5703125" customWidth="1"/>
    <col min="28" max="28" width="61.85546875" customWidth="1"/>
    <col min="29" max="29" width="61.42578125" customWidth="1"/>
    <col min="30" max="30" width="80.140625" customWidth="1"/>
    <col min="31" max="31" width="68.7109375" customWidth="1"/>
  </cols>
  <sheetData>
    <row r="1" spans="1:732" ht="14.25" customHeight="1"/>
    <row r="2" spans="1:732" ht="14.25" customHeight="1"/>
    <row r="3" spans="1:732" ht="14.25" customHeight="1"/>
    <row r="4" spans="1:732" ht="14.25" customHeight="1"/>
    <row r="5" spans="1:732" ht="15.75" customHeight="1"/>
    <row r="6" spans="1:732" ht="84.75" customHeight="1">
      <c r="A6" s="89" t="s">
        <v>260</v>
      </c>
      <c r="B6" s="89" t="s">
        <v>164</v>
      </c>
      <c r="C6" s="89" t="s">
        <v>267</v>
      </c>
      <c r="D6" s="89" t="s">
        <v>268</v>
      </c>
      <c r="E6" s="89" t="s">
        <v>165</v>
      </c>
      <c r="F6" s="89" t="s">
        <v>270</v>
      </c>
      <c r="G6" s="89" t="s">
        <v>168</v>
      </c>
      <c r="H6" s="89" t="s">
        <v>167</v>
      </c>
      <c r="I6" s="89" t="s">
        <v>274</v>
      </c>
      <c r="J6" s="89" t="s">
        <v>275</v>
      </c>
      <c r="K6" s="89" t="s">
        <v>276</v>
      </c>
      <c r="L6" s="89" t="s">
        <v>277</v>
      </c>
      <c r="M6" s="89" t="s">
        <v>278</v>
      </c>
      <c r="N6" s="89" t="s">
        <v>279</v>
      </c>
      <c r="O6" s="89" t="s">
        <v>599</v>
      </c>
      <c r="P6" s="89" t="s">
        <v>600</v>
      </c>
      <c r="Q6" s="89" t="s">
        <v>601</v>
      </c>
      <c r="R6" s="89" t="s">
        <v>602</v>
      </c>
      <c r="S6" s="89" t="s">
        <v>603</v>
      </c>
      <c r="T6" s="89" t="s">
        <v>282</v>
      </c>
      <c r="U6" s="89" t="s">
        <v>283</v>
      </c>
      <c r="V6" s="89" t="s">
        <v>604</v>
      </c>
      <c r="W6" s="89" t="s">
        <v>284</v>
      </c>
      <c r="X6" s="89" t="s">
        <v>605</v>
      </c>
      <c r="Y6" s="89" t="s">
        <v>606</v>
      </c>
      <c r="Z6" s="89" t="s">
        <v>607</v>
      </c>
      <c r="AA6" s="89" t="s">
        <v>608</v>
      </c>
      <c r="AB6" s="150" t="s">
        <v>609</v>
      </c>
      <c r="AC6" s="150" t="s">
        <v>827</v>
      </c>
      <c r="AD6" s="150" t="s">
        <v>828</v>
      </c>
      <c r="AE6" s="150" t="s">
        <v>829</v>
      </c>
    </row>
    <row r="7" spans="1:732" ht="75.75" customHeight="1">
      <c r="A7" s="387"/>
      <c r="B7" s="387"/>
      <c r="C7" s="325"/>
      <c r="D7" s="325"/>
      <c r="E7" s="324" t="s">
        <v>617</v>
      </c>
      <c r="F7" s="324" t="s">
        <v>354</v>
      </c>
      <c r="G7" s="324" t="s">
        <v>618</v>
      </c>
      <c r="H7" s="324" t="s">
        <v>171</v>
      </c>
      <c r="I7" s="321">
        <v>0.8</v>
      </c>
      <c r="J7" s="321">
        <v>0.25</v>
      </c>
      <c r="K7" s="321">
        <v>0.5</v>
      </c>
      <c r="L7" s="321">
        <v>0.75</v>
      </c>
      <c r="M7" s="321">
        <v>1</v>
      </c>
      <c r="N7" s="321">
        <v>1</v>
      </c>
      <c r="O7" s="321">
        <v>0.25</v>
      </c>
      <c r="P7" s="321">
        <v>0.5</v>
      </c>
      <c r="Q7" s="321">
        <v>0.75</v>
      </c>
      <c r="R7" s="321">
        <v>1</v>
      </c>
      <c r="S7" s="321">
        <f>+R7</f>
        <v>1</v>
      </c>
      <c r="T7" s="90" t="s">
        <v>619</v>
      </c>
      <c r="U7" s="143">
        <v>0</v>
      </c>
      <c r="V7" s="321">
        <f>+W7*X7+W7*Y7+W7*Z7+W7*AA7+W8*X8+W8*Y8+W8*Z8+W8*AA8+W9*X9+W9*Y9+W9*Z9+W9*AA9</f>
        <v>1</v>
      </c>
      <c r="W7" s="142">
        <v>0.33</v>
      </c>
      <c r="X7" s="142">
        <v>0.33329999999999999</v>
      </c>
      <c r="Y7" s="142">
        <v>0.33329999999999999</v>
      </c>
      <c r="Z7" s="142">
        <v>0.33329999999999999</v>
      </c>
      <c r="AA7" s="142">
        <v>1E-4</v>
      </c>
      <c r="AB7" s="247" t="s">
        <v>873</v>
      </c>
      <c r="AC7" s="255" t="s">
        <v>874</v>
      </c>
      <c r="AD7" s="292" t="s">
        <v>875</v>
      </c>
      <c r="AE7" s="445" t="s">
        <v>876</v>
      </c>
    </row>
    <row r="8" spans="1:732" ht="110.25" customHeight="1">
      <c r="A8" s="387"/>
      <c r="B8" s="387"/>
      <c r="C8" s="325"/>
      <c r="D8" s="325"/>
      <c r="E8" s="325" t="s">
        <v>617</v>
      </c>
      <c r="F8" s="325" t="s">
        <v>354</v>
      </c>
      <c r="G8" s="325" t="s">
        <v>618</v>
      </c>
      <c r="H8" s="325" t="s">
        <v>171</v>
      </c>
      <c r="I8" s="322">
        <v>0.8</v>
      </c>
      <c r="J8" s="322"/>
      <c r="K8" s="322">
        <v>0.9</v>
      </c>
      <c r="L8" s="322">
        <v>0.9</v>
      </c>
      <c r="M8" s="322">
        <v>0.9</v>
      </c>
      <c r="N8" s="322">
        <v>0.9</v>
      </c>
      <c r="O8" s="322"/>
      <c r="P8" s="322"/>
      <c r="Q8" s="322"/>
      <c r="R8" s="322"/>
      <c r="S8" s="322"/>
      <c r="T8" s="90"/>
      <c r="U8" s="143">
        <f>12000000*11</f>
        <v>132000000</v>
      </c>
      <c r="V8" s="322"/>
      <c r="W8" s="142">
        <v>0.34</v>
      </c>
      <c r="X8" s="142">
        <v>0.05</v>
      </c>
      <c r="Y8" s="142">
        <v>0.25</v>
      </c>
      <c r="Z8" s="142">
        <v>0.25</v>
      </c>
      <c r="AA8" s="191">
        <v>0.45</v>
      </c>
      <c r="AB8" s="247" t="s">
        <v>877</v>
      </c>
      <c r="AC8" s="266" t="s">
        <v>878</v>
      </c>
      <c r="AD8" s="294" t="s">
        <v>879</v>
      </c>
      <c r="AE8" s="446"/>
    </row>
    <row r="9" spans="1:732" ht="102" customHeight="1">
      <c r="A9" s="387"/>
      <c r="B9" s="387"/>
      <c r="C9" s="325"/>
      <c r="D9" s="325"/>
      <c r="E9" s="326" t="s">
        <v>617</v>
      </c>
      <c r="F9" s="326" t="s">
        <v>354</v>
      </c>
      <c r="G9" s="326" t="s">
        <v>618</v>
      </c>
      <c r="H9" s="326" t="s">
        <v>171</v>
      </c>
      <c r="I9" s="323">
        <v>0.8</v>
      </c>
      <c r="J9" s="323"/>
      <c r="K9" s="323">
        <v>0.9</v>
      </c>
      <c r="L9" s="323">
        <v>0.9</v>
      </c>
      <c r="M9" s="323">
        <v>0.9</v>
      </c>
      <c r="N9" s="323">
        <v>0.9</v>
      </c>
      <c r="O9" s="436"/>
      <c r="P9" s="436"/>
      <c r="Q9" s="436"/>
      <c r="R9" s="436"/>
      <c r="S9" s="436"/>
      <c r="T9" s="265" t="s">
        <v>622</v>
      </c>
      <c r="U9" s="186">
        <v>0</v>
      </c>
      <c r="V9" s="323"/>
      <c r="W9" s="174">
        <v>0.33</v>
      </c>
      <c r="X9" s="174">
        <v>0.25</v>
      </c>
      <c r="Y9" s="174">
        <v>0.25</v>
      </c>
      <c r="Z9" s="174">
        <v>0.25</v>
      </c>
      <c r="AA9" s="196">
        <v>0.25</v>
      </c>
      <c r="AB9" s="192" t="s">
        <v>880</v>
      </c>
      <c r="AC9" s="257" t="s">
        <v>881</v>
      </c>
      <c r="AD9" s="289" t="s">
        <v>882</v>
      </c>
      <c r="AE9" s="446"/>
    </row>
    <row r="10" spans="1:732" s="149" customFormat="1" ht="316.5" customHeight="1">
      <c r="A10" s="387"/>
      <c r="B10" s="438"/>
      <c r="C10" s="437" t="s">
        <v>636</v>
      </c>
      <c r="D10" s="437" t="s">
        <v>637</v>
      </c>
      <c r="E10" s="437" t="s">
        <v>245</v>
      </c>
      <c r="F10" s="437" t="s">
        <v>354</v>
      </c>
      <c r="G10" s="437" t="s">
        <v>638</v>
      </c>
      <c r="H10" s="437" t="s">
        <v>171</v>
      </c>
      <c r="I10" s="437">
        <v>1</v>
      </c>
      <c r="J10" s="432">
        <v>0.25</v>
      </c>
      <c r="K10" s="427">
        <v>0.5</v>
      </c>
      <c r="L10" s="427">
        <v>0.75</v>
      </c>
      <c r="M10" s="427">
        <v>1</v>
      </c>
      <c r="N10" s="427">
        <v>1</v>
      </c>
      <c r="O10" s="428">
        <v>0.17130000000000001</v>
      </c>
      <c r="P10" s="428">
        <v>0.51849999999999996</v>
      </c>
      <c r="Q10" s="428">
        <v>0.75</v>
      </c>
      <c r="R10" s="428">
        <v>1</v>
      </c>
      <c r="S10" s="428">
        <f>+R10</f>
        <v>1</v>
      </c>
      <c r="T10" s="193" t="s">
        <v>639</v>
      </c>
      <c r="U10" s="195">
        <v>0</v>
      </c>
      <c r="V10" s="427">
        <f>+W10*X10+W10*Y10+W10*Z10+W10*AA10+W11*X11+W11*Y11+W11*Z11+W11*AA11+W12*X12+W12*Y12+W12*Z12+W12*AA12</f>
        <v>1</v>
      </c>
      <c r="W10" s="194">
        <v>0.34</v>
      </c>
      <c r="X10" s="194">
        <v>0.25</v>
      </c>
      <c r="Y10" s="194">
        <v>0.25</v>
      </c>
      <c r="Z10" s="194">
        <v>0.25</v>
      </c>
      <c r="AA10" s="194">
        <v>0.25</v>
      </c>
      <c r="AB10" s="238" t="s">
        <v>640</v>
      </c>
      <c r="AC10" s="238" t="s">
        <v>883</v>
      </c>
      <c r="AD10" s="450" t="s">
        <v>884</v>
      </c>
      <c r="AE10" s="447" t="s">
        <v>885</v>
      </c>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row>
    <row r="11" spans="1:732" s="149" customFormat="1" ht="108" customHeight="1">
      <c r="A11" s="387"/>
      <c r="B11" s="438"/>
      <c r="C11" s="437"/>
      <c r="D11" s="437" t="s">
        <v>637</v>
      </c>
      <c r="E11" s="437" t="s">
        <v>245</v>
      </c>
      <c r="F11" s="437" t="s">
        <v>354</v>
      </c>
      <c r="G11" s="437" t="s">
        <v>247</v>
      </c>
      <c r="H11" s="437" t="s">
        <v>171</v>
      </c>
      <c r="I11" s="437">
        <v>1</v>
      </c>
      <c r="J11" s="429"/>
      <c r="K11" s="427">
        <v>0.5</v>
      </c>
      <c r="L11" s="427">
        <v>0.75</v>
      </c>
      <c r="M11" s="427">
        <v>1</v>
      </c>
      <c r="N11" s="427">
        <v>1</v>
      </c>
      <c r="O11" s="429"/>
      <c r="P11" s="429"/>
      <c r="Q11" s="429"/>
      <c r="R11" s="429"/>
      <c r="S11" s="429"/>
      <c r="T11" s="193" t="s">
        <v>641</v>
      </c>
      <c r="U11" s="195">
        <v>0</v>
      </c>
      <c r="V11" s="427"/>
      <c r="W11" s="194">
        <v>0.33</v>
      </c>
      <c r="X11" s="194">
        <v>0.25</v>
      </c>
      <c r="Y11" s="194">
        <v>0.25</v>
      </c>
      <c r="Z11" s="194">
        <v>0.25</v>
      </c>
      <c r="AA11" s="194">
        <v>0.25</v>
      </c>
      <c r="AB11" s="231" t="s">
        <v>886</v>
      </c>
      <c r="AC11" s="240" t="s">
        <v>887</v>
      </c>
      <c r="AD11" s="411"/>
      <c r="AE11" s="448"/>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row>
    <row r="12" spans="1:732" s="149" customFormat="1" ht="183.75" customHeight="1">
      <c r="A12" s="387"/>
      <c r="B12" s="438"/>
      <c r="C12" s="437"/>
      <c r="D12" s="437" t="s">
        <v>637</v>
      </c>
      <c r="E12" s="437" t="s">
        <v>245</v>
      </c>
      <c r="F12" s="437" t="s">
        <v>354</v>
      </c>
      <c r="G12" s="437" t="s">
        <v>247</v>
      </c>
      <c r="H12" s="437" t="s">
        <v>171</v>
      </c>
      <c r="I12" s="437">
        <v>1</v>
      </c>
      <c r="J12" s="431"/>
      <c r="K12" s="427">
        <v>0.5</v>
      </c>
      <c r="L12" s="427">
        <v>0.75</v>
      </c>
      <c r="M12" s="427">
        <v>1</v>
      </c>
      <c r="N12" s="427">
        <v>1</v>
      </c>
      <c r="O12" s="430"/>
      <c r="P12" s="431"/>
      <c r="Q12" s="431"/>
      <c r="R12" s="431"/>
      <c r="S12" s="430"/>
      <c r="T12" s="193" t="s">
        <v>643</v>
      </c>
      <c r="U12" s="195">
        <f>+(3500000*11)+(4000000*11)+(4300000*11)</f>
        <v>129800000</v>
      </c>
      <c r="V12" s="427"/>
      <c r="W12" s="194">
        <v>0.33</v>
      </c>
      <c r="X12" s="194">
        <v>0.25</v>
      </c>
      <c r="Y12" s="194">
        <v>0.25</v>
      </c>
      <c r="Z12" s="194">
        <v>0.25</v>
      </c>
      <c r="AA12" s="194">
        <v>0.25</v>
      </c>
      <c r="AB12" s="253" t="s">
        <v>644</v>
      </c>
      <c r="AC12" s="239" t="s">
        <v>888</v>
      </c>
      <c r="AD12" s="411"/>
      <c r="AE12" s="449"/>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row>
    <row r="13" spans="1:732" ht="78" customHeight="1">
      <c r="A13" s="223"/>
      <c r="B13" s="433" t="s">
        <v>680</v>
      </c>
      <c r="C13" s="354" t="s">
        <v>636</v>
      </c>
      <c r="D13" s="354" t="s">
        <v>637</v>
      </c>
      <c r="E13" s="354" t="s">
        <v>889</v>
      </c>
      <c r="F13" s="354" t="s">
        <v>354</v>
      </c>
      <c r="G13" s="354" t="s">
        <v>890</v>
      </c>
      <c r="H13" s="354" t="s">
        <v>171</v>
      </c>
      <c r="I13" s="354" t="s">
        <v>462</v>
      </c>
      <c r="J13" s="435">
        <v>0.25</v>
      </c>
      <c r="K13" s="354">
        <v>0.5</v>
      </c>
      <c r="L13" s="354">
        <v>0.75</v>
      </c>
      <c r="M13" s="354">
        <v>1</v>
      </c>
      <c r="N13" s="354">
        <v>1</v>
      </c>
      <c r="O13" s="354">
        <v>0.1429</v>
      </c>
      <c r="P13" s="454">
        <v>0.28570000000000001</v>
      </c>
      <c r="Q13" s="456">
        <v>85.71</v>
      </c>
      <c r="R13" s="454">
        <v>1</v>
      </c>
      <c r="S13" s="454">
        <f>+R13</f>
        <v>1</v>
      </c>
      <c r="T13" s="197" t="s">
        <v>683</v>
      </c>
      <c r="U13" s="198">
        <v>47300000</v>
      </c>
      <c r="V13" s="452">
        <f>+W13*X13+W13*Y13+W13*Z13+W13*AA13+W14*X14+W14*Y14+W14*Z14+W14*AA14</f>
        <v>1</v>
      </c>
      <c r="W13" s="199">
        <v>0.5</v>
      </c>
      <c r="X13" s="199">
        <v>0.15</v>
      </c>
      <c r="Y13" s="248">
        <v>0.25</v>
      </c>
      <c r="Z13" s="248">
        <v>0.15</v>
      </c>
      <c r="AA13" s="248">
        <v>0.45</v>
      </c>
      <c r="AB13" s="256" t="s">
        <v>891</v>
      </c>
      <c r="AC13" s="257" t="s">
        <v>892</v>
      </c>
      <c r="AD13" s="292" t="s">
        <v>893</v>
      </c>
      <c r="AE13" s="446" t="s">
        <v>876</v>
      </c>
    </row>
    <row r="14" spans="1:732" ht="113.25" customHeight="1">
      <c r="A14" s="227"/>
      <c r="B14" s="434" t="s">
        <v>685</v>
      </c>
      <c r="C14" s="356" t="s">
        <v>636</v>
      </c>
      <c r="D14" s="356" t="s">
        <v>637</v>
      </c>
      <c r="E14" s="356" t="s">
        <v>686</v>
      </c>
      <c r="F14" s="356" t="s">
        <v>354</v>
      </c>
      <c r="G14" s="356"/>
      <c r="H14" s="356"/>
      <c r="I14" s="356" t="s">
        <v>462</v>
      </c>
      <c r="J14" s="356"/>
      <c r="K14" s="356">
        <v>0.5</v>
      </c>
      <c r="L14" s="356">
        <v>0.75</v>
      </c>
      <c r="M14" s="356">
        <v>1</v>
      </c>
      <c r="N14" s="356">
        <v>1</v>
      </c>
      <c r="O14" s="356"/>
      <c r="P14" s="455"/>
      <c r="Q14" s="457"/>
      <c r="R14" s="455"/>
      <c r="S14" s="455"/>
      <c r="T14" s="133" t="s">
        <v>894</v>
      </c>
      <c r="U14" s="189">
        <v>0</v>
      </c>
      <c r="V14" s="453"/>
      <c r="W14" s="188">
        <v>0.5</v>
      </c>
      <c r="X14" s="188">
        <v>0.25</v>
      </c>
      <c r="Y14" s="234">
        <v>0.25</v>
      </c>
      <c r="Z14" s="248">
        <v>0.4</v>
      </c>
      <c r="AA14" s="248">
        <v>0.1</v>
      </c>
      <c r="AB14" s="255" t="s">
        <v>895</v>
      </c>
      <c r="AC14" s="255" t="s">
        <v>896</v>
      </c>
      <c r="AD14" s="293" t="s">
        <v>897</v>
      </c>
      <c r="AE14" s="451"/>
    </row>
    <row r="15" spans="1:732" ht="73.5" customHeight="1">
      <c r="A15" s="224"/>
      <c r="B15" s="439" t="s">
        <v>94</v>
      </c>
      <c r="C15" s="336" t="s">
        <v>636</v>
      </c>
      <c r="D15" s="336" t="s">
        <v>637</v>
      </c>
      <c r="E15" s="336" t="s">
        <v>661</v>
      </c>
      <c r="F15" s="336" t="s">
        <v>354</v>
      </c>
      <c r="G15" s="336" t="s">
        <v>662</v>
      </c>
      <c r="H15" s="336" t="s">
        <v>663</v>
      </c>
      <c r="I15" s="442"/>
      <c r="J15" s="339">
        <v>0</v>
      </c>
      <c r="K15" s="336">
        <v>0</v>
      </c>
      <c r="L15" s="339">
        <v>0</v>
      </c>
      <c r="M15" s="339">
        <v>2</v>
      </c>
      <c r="N15" s="339">
        <v>2</v>
      </c>
      <c r="O15" s="339">
        <v>0</v>
      </c>
      <c r="P15" s="339">
        <v>0</v>
      </c>
      <c r="Q15" s="336">
        <v>0.5</v>
      </c>
      <c r="R15" s="336">
        <v>1</v>
      </c>
      <c r="S15" s="336">
        <f>+R15</f>
        <v>1</v>
      </c>
      <c r="T15" s="141" t="s">
        <v>664</v>
      </c>
      <c r="U15" s="143">
        <v>0</v>
      </c>
      <c r="V15" s="427">
        <f>+W15*X15+W15*Y15+W15*Z15+W15*AA15+W16*X16+W16*Y16+W16*Z16+W16*AA16+W17*X17+W17*Y17+W17*Z17+W17*AA17</f>
        <v>1</v>
      </c>
      <c r="W15" s="142">
        <v>0.2</v>
      </c>
      <c r="X15" s="190">
        <v>0.05</v>
      </c>
      <c r="Y15" s="242">
        <v>0.4</v>
      </c>
      <c r="Z15" s="242">
        <v>0.5</v>
      </c>
      <c r="AA15" s="242">
        <v>0.05</v>
      </c>
      <c r="AB15" s="235" t="s">
        <v>898</v>
      </c>
      <c r="AC15" s="255" t="s">
        <v>899</v>
      </c>
      <c r="AD15" s="290" t="s">
        <v>900</v>
      </c>
      <c r="AE15" s="262" t="s">
        <v>901</v>
      </c>
    </row>
    <row r="16" spans="1:732" ht="239.25" customHeight="1">
      <c r="A16" s="225"/>
      <c r="B16" s="440" t="s">
        <v>94</v>
      </c>
      <c r="C16" s="337" t="s">
        <v>636</v>
      </c>
      <c r="D16" s="337" t="s">
        <v>637</v>
      </c>
      <c r="E16" s="337" t="s">
        <v>661</v>
      </c>
      <c r="F16" s="337" t="s">
        <v>354</v>
      </c>
      <c r="G16" s="337" t="s">
        <v>662</v>
      </c>
      <c r="H16" s="337" t="s">
        <v>663</v>
      </c>
      <c r="I16" s="443"/>
      <c r="J16" s="340"/>
      <c r="K16" s="337">
        <v>0</v>
      </c>
      <c r="L16" s="340">
        <v>0</v>
      </c>
      <c r="M16" s="340">
        <v>2</v>
      </c>
      <c r="N16" s="340">
        <v>2</v>
      </c>
      <c r="O16" s="340"/>
      <c r="P16" s="340"/>
      <c r="Q16" s="337"/>
      <c r="R16" s="337"/>
      <c r="S16" s="337"/>
      <c r="T16" s="141" t="s">
        <v>665</v>
      </c>
      <c r="U16" s="143">
        <v>0</v>
      </c>
      <c r="V16" s="427"/>
      <c r="W16" s="142">
        <v>0.4</v>
      </c>
      <c r="X16" s="190">
        <v>0.2</v>
      </c>
      <c r="Y16" s="242">
        <v>0.25</v>
      </c>
      <c r="Z16" s="242">
        <v>0.25</v>
      </c>
      <c r="AA16" s="242">
        <v>0.3</v>
      </c>
      <c r="AB16" s="264" t="s">
        <v>902</v>
      </c>
      <c r="AC16" s="255" t="s">
        <v>903</v>
      </c>
      <c r="AD16" s="291" t="s">
        <v>904</v>
      </c>
      <c r="AE16" s="262" t="s">
        <v>905</v>
      </c>
    </row>
    <row r="17" spans="1:31" ht="214.5" customHeight="1">
      <c r="A17" s="226"/>
      <c r="B17" s="441" t="s">
        <v>94</v>
      </c>
      <c r="C17" s="338" t="s">
        <v>636</v>
      </c>
      <c r="D17" s="338" t="s">
        <v>637</v>
      </c>
      <c r="E17" s="338" t="s">
        <v>661</v>
      </c>
      <c r="F17" s="338" t="s">
        <v>354</v>
      </c>
      <c r="G17" s="338" t="s">
        <v>662</v>
      </c>
      <c r="H17" s="338" t="s">
        <v>663</v>
      </c>
      <c r="I17" s="444"/>
      <c r="J17" s="341"/>
      <c r="K17" s="338">
        <v>0</v>
      </c>
      <c r="L17" s="341">
        <v>0</v>
      </c>
      <c r="M17" s="341">
        <v>2</v>
      </c>
      <c r="N17" s="341">
        <v>2</v>
      </c>
      <c r="O17" s="341"/>
      <c r="P17" s="341"/>
      <c r="Q17" s="338"/>
      <c r="R17" s="338"/>
      <c r="S17" s="338"/>
      <c r="T17" s="141" t="s">
        <v>667</v>
      </c>
      <c r="U17" s="143">
        <v>0</v>
      </c>
      <c r="V17" s="427"/>
      <c r="W17" s="142">
        <v>0.4</v>
      </c>
      <c r="X17" s="190">
        <v>0.05</v>
      </c>
      <c r="Y17" s="242">
        <v>0.15</v>
      </c>
      <c r="Z17" s="242">
        <v>0.25</v>
      </c>
      <c r="AA17" s="242">
        <v>0.55000000000000004</v>
      </c>
      <c r="AB17" s="240" t="s">
        <v>906</v>
      </c>
      <c r="AC17" s="239" t="s">
        <v>907</v>
      </c>
      <c r="AD17" s="289" t="s">
        <v>908</v>
      </c>
      <c r="AE17" s="261" t="s">
        <v>909</v>
      </c>
    </row>
    <row r="18" spans="1:31" ht="14.25" customHeight="1">
      <c r="E18"/>
      <c r="G18"/>
      <c r="J18" s="208">
        <f>AVERAGE(J7:J17)</f>
        <v>0.1875</v>
      </c>
      <c r="K18" s="208">
        <f>AVERAGE(K7:K17)</f>
        <v>0.43636363636363634</v>
      </c>
      <c r="L18" s="208"/>
      <c r="S18" s="295">
        <f>AVERAGE(S7:S17)</f>
        <v>1</v>
      </c>
      <c r="U18" s="151"/>
      <c r="V18" s="295">
        <f>AVERAGE(V7:V17)</f>
        <v>1</v>
      </c>
    </row>
    <row r="19" spans="1:31" ht="14.25" customHeight="1">
      <c r="E19"/>
      <c r="G19"/>
    </row>
    <row r="20" spans="1:31" ht="14.25" customHeight="1">
      <c r="E20"/>
      <c r="G20"/>
      <c r="L20" s="208"/>
      <c r="S20" s="208"/>
    </row>
    <row r="21" spans="1:31" ht="14.25" customHeight="1">
      <c r="E21"/>
      <c r="G21"/>
      <c r="K21">
        <v>50</v>
      </c>
      <c r="L21" s="208"/>
      <c r="S21" s="208"/>
    </row>
    <row r="22" spans="1:31" ht="14.25" customHeight="1">
      <c r="E22"/>
      <c r="G22"/>
      <c r="K22">
        <v>50</v>
      </c>
    </row>
    <row r="23" spans="1:31" ht="14.25" customHeight="1">
      <c r="E23"/>
      <c r="G23"/>
      <c r="K23">
        <f>AVERAGE(K21:K22)</f>
        <v>50</v>
      </c>
    </row>
    <row r="24" spans="1:31" ht="14.25" customHeight="1">
      <c r="E24"/>
      <c r="G24"/>
    </row>
    <row r="25" spans="1:31" ht="14.25" customHeight="1">
      <c r="E25"/>
      <c r="G25"/>
    </row>
    <row r="26" spans="1:31" ht="14.25" customHeight="1">
      <c r="E26"/>
      <c r="G26"/>
    </row>
    <row r="27" spans="1:31" ht="14.25" customHeight="1">
      <c r="E27"/>
      <c r="G27"/>
    </row>
    <row r="28" spans="1:31" ht="14.25" customHeight="1">
      <c r="E28"/>
      <c r="G28"/>
    </row>
    <row r="29" spans="1:31" ht="14.25" customHeight="1">
      <c r="E29"/>
      <c r="G29"/>
    </row>
    <row r="30" spans="1:31" ht="14.25" customHeight="1">
      <c r="E30"/>
      <c r="G30"/>
    </row>
    <row r="31" spans="1:31" ht="14.25" customHeight="1">
      <c r="E31"/>
      <c r="G31"/>
    </row>
    <row r="32" spans="1:31" ht="14.25" customHeight="1">
      <c r="E32"/>
      <c r="G32"/>
    </row>
    <row r="33" spans="5:7" ht="14.25" customHeight="1">
      <c r="E33"/>
      <c r="G33"/>
    </row>
    <row r="34" spans="5:7" ht="14.25" customHeight="1">
      <c r="E34"/>
      <c r="G34"/>
    </row>
    <row r="35" spans="5:7" ht="14.25" customHeight="1">
      <c r="E35"/>
      <c r="G35"/>
    </row>
    <row r="36" spans="5:7" ht="14.25" customHeight="1">
      <c r="E36"/>
      <c r="G36"/>
    </row>
    <row r="37" spans="5:7" ht="14.25" customHeight="1">
      <c r="E37"/>
      <c r="G37"/>
    </row>
    <row r="38" spans="5:7" ht="14.25" customHeight="1">
      <c r="E38"/>
      <c r="G38"/>
    </row>
    <row r="39" spans="5:7" ht="14.25" customHeight="1">
      <c r="E39"/>
      <c r="G39"/>
    </row>
    <row r="40" spans="5:7" ht="14.25" customHeight="1">
      <c r="E40"/>
      <c r="G40"/>
    </row>
    <row r="41" spans="5:7" ht="14.25" customHeight="1">
      <c r="E41"/>
      <c r="G41"/>
    </row>
    <row r="42" spans="5:7" ht="14.25" customHeight="1">
      <c r="E42"/>
      <c r="G42"/>
    </row>
    <row r="43" spans="5:7" ht="14.25" customHeight="1">
      <c r="E43"/>
      <c r="G43"/>
    </row>
    <row r="44" spans="5:7" ht="14.25" customHeight="1">
      <c r="E44"/>
      <c r="G44"/>
    </row>
    <row r="45" spans="5:7" ht="14.25" customHeight="1">
      <c r="E45"/>
      <c r="G45"/>
    </row>
    <row r="46" spans="5:7" ht="14.25" customHeight="1">
      <c r="E46"/>
      <c r="G46"/>
    </row>
    <row r="47" spans="5:7" ht="14.25" customHeight="1">
      <c r="E47"/>
      <c r="G47"/>
    </row>
    <row r="48" spans="5:7" ht="14.25" customHeight="1">
      <c r="E48"/>
      <c r="G48"/>
    </row>
    <row r="49" spans="5:7" ht="14.25" customHeight="1">
      <c r="E49"/>
      <c r="G49"/>
    </row>
    <row r="50" spans="5:7" ht="14.25" customHeight="1">
      <c r="E50"/>
      <c r="G50"/>
    </row>
    <row r="51" spans="5:7" ht="14.25" customHeight="1">
      <c r="E51"/>
      <c r="G51"/>
    </row>
    <row r="52" spans="5:7" ht="14.25" customHeight="1">
      <c r="E52"/>
      <c r="G52"/>
    </row>
    <row r="53" spans="5:7" ht="14.25" customHeight="1">
      <c r="E53"/>
      <c r="G53"/>
    </row>
    <row r="54" spans="5:7" ht="14.25" customHeight="1">
      <c r="E54"/>
      <c r="G54"/>
    </row>
    <row r="55" spans="5:7" ht="14.25" customHeight="1">
      <c r="E55"/>
      <c r="G55"/>
    </row>
    <row r="56" spans="5:7" ht="14.25" customHeight="1">
      <c r="E56"/>
      <c r="G56"/>
    </row>
    <row r="57" spans="5:7" ht="14.25" customHeight="1">
      <c r="E57"/>
      <c r="G57"/>
    </row>
    <row r="58" spans="5:7" ht="14.25" customHeight="1">
      <c r="E58"/>
      <c r="G58"/>
    </row>
    <row r="59" spans="5:7" ht="14.25" customHeight="1">
      <c r="E59"/>
      <c r="G59"/>
    </row>
    <row r="60" spans="5:7" ht="14.25" customHeight="1">
      <c r="E60"/>
      <c r="G60"/>
    </row>
    <row r="61" spans="5:7" ht="14.25" customHeight="1">
      <c r="E61"/>
      <c r="G61"/>
    </row>
    <row r="62" spans="5:7" ht="14.25" customHeight="1">
      <c r="E62"/>
      <c r="G62"/>
    </row>
    <row r="63" spans="5:7" ht="14.25" customHeight="1">
      <c r="E63"/>
      <c r="G63"/>
    </row>
    <row r="64" spans="5:7" ht="14.25" customHeight="1">
      <c r="E64"/>
      <c r="G64"/>
    </row>
    <row r="65" spans="5:7" ht="14.25" customHeight="1">
      <c r="E65"/>
      <c r="G65"/>
    </row>
    <row r="66" spans="5:7" ht="14.25" customHeight="1">
      <c r="E66"/>
      <c r="G66"/>
    </row>
    <row r="67" spans="5:7" ht="14.25" customHeight="1">
      <c r="E67"/>
      <c r="G67"/>
    </row>
    <row r="68" spans="5:7" ht="14.25" customHeight="1">
      <c r="E68"/>
      <c r="G68"/>
    </row>
    <row r="69" spans="5:7" ht="14.25" customHeight="1">
      <c r="E69"/>
      <c r="G69"/>
    </row>
    <row r="70" spans="5:7" ht="14.25" customHeight="1">
      <c r="E70"/>
      <c r="G70"/>
    </row>
    <row r="71" spans="5:7" ht="14.25" customHeight="1">
      <c r="E71"/>
      <c r="G71"/>
    </row>
    <row r="72" spans="5:7" ht="14.25" customHeight="1">
      <c r="E72"/>
      <c r="G72"/>
    </row>
    <row r="73" spans="5:7" ht="14.25" customHeight="1">
      <c r="E73"/>
      <c r="G73"/>
    </row>
    <row r="74" spans="5:7" ht="14.25" customHeight="1">
      <c r="E74"/>
      <c r="G74"/>
    </row>
    <row r="75" spans="5:7" ht="14.25" customHeight="1">
      <c r="E75"/>
      <c r="G75"/>
    </row>
    <row r="76" spans="5:7" ht="14.25" customHeight="1">
      <c r="E76"/>
      <c r="G76"/>
    </row>
    <row r="77" spans="5:7" ht="14.25" customHeight="1">
      <c r="E77"/>
      <c r="G77"/>
    </row>
    <row r="78" spans="5:7" ht="14.25" customHeight="1">
      <c r="E78"/>
      <c r="G78"/>
    </row>
    <row r="79" spans="5:7" ht="14.25" customHeight="1">
      <c r="E79"/>
      <c r="G79"/>
    </row>
    <row r="80" spans="5: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E245"/>
      <c r="G245"/>
    </row>
    <row r="246" spans="5:7" ht="14.25" customHeight="1">
      <c r="E246"/>
      <c r="G246"/>
    </row>
    <row r="247" spans="5:7" ht="14.25" customHeight="1">
      <c r="E247"/>
      <c r="G247"/>
    </row>
    <row r="248" spans="5:7" ht="14.25" customHeight="1">
      <c r="G248"/>
    </row>
    <row r="249" spans="5:7" ht="14.25" customHeight="1">
      <c r="G249"/>
    </row>
    <row r="250" spans="5:7" ht="14.25" customHeight="1">
      <c r="G250"/>
    </row>
    <row r="251" spans="5:7" ht="14.25" customHeight="1">
      <c r="G251"/>
    </row>
    <row r="252" spans="5:7" ht="14.25" customHeight="1">
      <c r="G252"/>
    </row>
    <row r="253" spans="5:7" ht="14.25" customHeight="1">
      <c r="G253"/>
    </row>
    <row r="254" spans="5:7" ht="14.25" customHeight="1">
      <c r="G254"/>
    </row>
    <row r="255" spans="5:7" ht="14.25" customHeight="1">
      <c r="G255"/>
    </row>
    <row r="256" spans="5:7" ht="14.25" customHeight="1">
      <c r="G256"/>
    </row>
    <row r="257" spans="7:7" ht="14.25" customHeight="1">
      <c r="G257"/>
    </row>
    <row r="258" spans="7:7" ht="14.25" customHeight="1">
      <c r="G258"/>
    </row>
    <row r="259" spans="7:7" ht="14.25" customHeight="1">
      <c r="G259"/>
    </row>
    <row r="260" spans="7:7" ht="14.25" customHeight="1">
      <c r="G260"/>
    </row>
    <row r="261" spans="7:7" ht="14.25" customHeight="1">
      <c r="G261"/>
    </row>
    <row r="262" spans="7:7" ht="14.25" customHeight="1">
      <c r="G262"/>
    </row>
    <row r="263" spans="7:7" ht="14.25" customHeight="1">
      <c r="G263"/>
    </row>
    <row r="264" spans="7:7" ht="14.25" customHeight="1">
      <c r="G264"/>
    </row>
    <row r="265" spans="7:7" ht="14.25" customHeight="1">
      <c r="G265"/>
    </row>
    <row r="266" spans="7:7" ht="14.25" customHeight="1">
      <c r="G266"/>
    </row>
    <row r="267" spans="7:7" ht="14.25" customHeight="1">
      <c r="G267"/>
    </row>
    <row r="268" spans="7:7" ht="14.25" customHeight="1">
      <c r="G268"/>
    </row>
    <row r="269" spans="7:7" ht="14.25" customHeight="1">
      <c r="G269"/>
    </row>
    <row r="270" spans="7:7" ht="14.25" customHeight="1">
      <c r="G270"/>
    </row>
    <row r="271" spans="7:7" ht="14.25" customHeight="1">
      <c r="G271"/>
    </row>
    <row r="272" spans="7:7" ht="14.25" customHeight="1">
      <c r="G272"/>
    </row>
    <row r="273" spans="7:7" ht="14.25" customHeight="1">
      <c r="G273"/>
    </row>
    <row r="274" spans="7:7" ht="14.25" customHeight="1">
      <c r="G274"/>
    </row>
    <row r="275" spans="7:7" ht="14.25" customHeight="1">
      <c r="G275"/>
    </row>
    <row r="276" spans="7:7" ht="14.25" customHeight="1">
      <c r="G276"/>
    </row>
    <row r="277" spans="7:7" ht="14.25" customHeight="1">
      <c r="G277"/>
    </row>
    <row r="278" spans="7:7" ht="14.25" customHeight="1">
      <c r="G278"/>
    </row>
    <row r="279" spans="7:7" ht="14.25" customHeight="1">
      <c r="G279"/>
    </row>
    <row r="280" spans="7:7" ht="14.25" customHeight="1">
      <c r="G280"/>
    </row>
    <row r="281" spans="7:7" ht="14.25" customHeight="1">
      <c r="G281"/>
    </row>
    <row r="282" spans="7:7" ht="14.25" customHeight="1">
      <c r="G282"/>
    </row>
    <row r="283" spans="7:7" ht="14.25" customHeight="1">
      <c r="G283"/>
    </row>
    <row r="284" spans="7:7" ht="14.25" customHeight="1">
      <c r="G284"/>
    </row>
    <row r="285" spans="7:7" ht="14.25" customHeight="1">
      <c r="G285"/>
    </row>
    <row r="286" spans="7:7" ht="14.25" customHeight="1">
      <c r="G286"/>
    </row>
    <row r="287" spans="7:7" ht="14.25" customHeight="1">
      <c r="G287"/>
    </row>
    <row r="288" spans="7:7" ht="14.25" customHeight="1">
      <c r="G288"/>
    </row>
    <row r="289" spans="7:7" ht="14.25" customHeight="1">
      <c r="G289"/>
    </row>
    <row r="290" spans="7:7" ht="14.25" customHeight="1">
      <c r="G290"/>
    </row>
    <row r="291" spans="7:7" ht="14.25" customHeight="1">
      <c r="G291"/>
    </row>
    <row r="292" spans="7:7" ht="14.25" customHeight="1">
      <c r="G292"/>
    </row>
    <row r="293" spans="7:7" ht="14.25" customHeight="1">
      <c r="G293"/>
    </row>
    <row r="294" spans="7:7" ht="14.25" customHeight="1">
      <c r="G294"/>
    </row>
    <row r="295" spans="7:7" ht="14.25" customHeight="1">
      <c r="G295"/>
    </row>
    <row r="296" spans="7:7" ht="14.25" customHeight="1">
      <c r="G296"/>
    </row>
    <row r="297" spans="7:7" ht="14.25" customHeight="1">
      <c r="G297"/>
    </row>
    <row r="298" spans="7:7" ht="14.25" customHeight="1">
      <c r="G298"/>
    </row>
    <row r="299" spans="7:7" ht="14.25" customHeight="1">
      <c r="G299"/>
    </row>
    <row r="300" spans="7:7" ht="14.25" customHeight="1">
      <c r="G300"/>
    </row>
    <row r="301" spans="7:7" ht="14.25" customHeight="1">
      <c r="G301"/>
    </row>
    <row r="302" spans="7:7" ht="14.25" customHeight="1">
      <c r="G302"/>
    </row>
    <row r="303" spans="7:7" ht="14.25" customHeight="1">
      <c r="G303"/>
    </row>
    <row r="304" spans="7: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row r="950" spans="7:7" ht="14.25" customHeight="1">
      <c r="G950"/>
    </row>
    <row r="951" spans="7:7" ht="14.25" customHeight="1">
      <c r="G951"/>
    </row>
    <row r="952" spans="7:7" ht="14.25" customHeight="1">
      <c r="G952"/>
    </row>
  </sheetData>
  <mergeCells count="81">
    <mergeCell ref="M13:M14"/>
    <mergeCell ref="M15:M17"/>
    <mergeCell ref="N15:N17"/>
    <mergeCell ref="O15:O17"/>
    <mergeCell ref="S15:S17"/>
    <mergeCell ref="N13:N14"/>
    <mergeCell ref="O13:O14"/>
    <mergeCell ref="V15:V17"/>
    <mergeCell ref="P15:P17"/>
    <mergeCell ref="Q15:Q17"/>
    <mergeCell ref="R15:R17"/>
    <mergeCell ref="AE13:AE14"/>
    <mergeCell ref="V13:V14"/>
    <mergeCell ref="P13:P14"/>
    <mergeCell ref="Q13:Q14"/>
    <mergeCell ref="R13:R14"/>
    <mergeCell ref="S13:S14"/>
    <mergeCell ref="AE7:AE9"/>
    <mergeCell ref="AE10:AE12"/>
    <mergeCell ref="R10:R12"/>
    <mergeCell ref="AD10:AD12"/>
    <mergeCell ref="V7:V9"/>
    <mergeCell ref="V10:V12"/>
    <mergeCell ref="G15:G17"/>
    <mergeCell ref="H15:H17"/>
    <mergeCell ref="J15:J17"/>
    <mergeCell ref="K15:K17"/>
    <mergeCell ref="L15:L17"/>
    <mergeCell ref="I15:I17"/>
    <mergeCell ref="B15:B17"/>
    <mergeCell ref="C15:C17"/>
    <mergeCell ref="D15:D17"/>
    <mergeCell ref="E15:E17"/>
    <mergeCell ref="F15:F17"/>
    <mergeCell ref="A7:A12"/>
    <mergeCell ref="B7:B9"/>
    <mergeCell ref="C7:C9"/>
    <mergeCell ref="D7:D9"/>
    <mergeCell ref="E7:E9"/>
    <mergeCell ref="B10:B12"/>
    <mergeCell ref="C10:C12"/>
    <mergeCell ref="D10:D12"/>
    <mergeCell ref="E10:E12"/>
    <mergeCell ref="F7:F9"/>
    <mergeCell ref="G7:G9"/>
    <mergeCell ref="H7:H9"/>
    <mergeCell ref="I7:I9"/>
    <mergeCell ref="G10:G12"/>
    <mergeCell ref="F10:F12"/>
    <mergeCell ref="H10:H12"/>
    <mergeCell ref="I10:I12"/>
    <mergeCell ref="J7:J9"/>
    <mergeCell ref="K7:K9"/>
    <mergeCell ref="O7:O9"/>
    <mergeCell ref="S7:S9"/>
    <mergeCell ref="P7:P9"/>
    <mergeCell ref="Q7:Q9"/>
    <mergeCell ref="L7:L9"/>
    <mergeCell ref="M7:M9"/>
    <mergeCell ref="N7:N9"/>
    <mergeCell ref="R7:R9"/>
    <mergeCell ref="J10:J12"/>
    <mergeCell ref="K10:K12"/>
    <mergeCell ref="L10:L12"/>
    <mergeCell ref="B13:B14"/>
    <mergeCell ref="C13:C14"/>
    <mergeCell ref="D13:D14"/>
    <mergeCell ref="E13:E14"/>
    <mergeCell ref="F13:F14"/>
    <mergeCell ref="G13:G14"/>
    <mergeCell ref="H13:H14"/>
    <mergeCell ref="I13:I14"/>
    <mergeCell ref="J13:J14"/>
    <mergeCell ref="K13:K14"/>
    <mergeCell ref="L13:L14"/>
    <mergeCell ref="M10:M12"/>
    <mergeCell ref="N10:N12"/>
    <mergeCell ref="O10:O12"/>
    <mergeCell ref="S10:S12"/>
    <mergeCell ref="P10:P12"/>
    <mergeCell ref="Q10:Q12"/>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949"/>
  <sheetViews>
    <sheetView topLeftCell="C6" zoomScale="70" zoomScaleNormal="70" workbookViewId="0">
      <pane ySplit="1" topLeftCell="AB11" activePane="bottomLeft" state="frozen"/>
      <selection pane="bottomLeft" activeCell="E8" sqref="E8"/>
      <selection activeCell="A6" sqref="A6"/>
    </sheetView>
  </sheetViews>
  <sheetFormatPr defaultColWidth="11.42578125" defaultRowHeight="15" customHeight="1"/>
  <cols>
    <col min="1" max="1" width="35.42578125" customWidth="1"/>
    <col min="2" max="2" width="32" customWidth="1"/>
    <col min="3" max="3" width="30.85546875" customWidth="1"/>
    <col min="4" max="4" width="19.85546875" customWidth="1"/>
    <col min="5" max="5" width="36.28515625" style="72" customWidth="1"/>
    <col min="6" max="6" width="20" customWidth="1"/>
    <col min="7" max="7" width="43.85546875" style="72" customWidth="1"/>
    <col min="8" max="9" width="15.5703125" customWidth="1"/>
    <col min="10" max="13" width="11.42578125" customWidth="1"/>
    <col min="14" max="14" width="15.5703125" customWidth="1"/>
    <col min="15" max="15" width="9" customWidth="1"/>
    <col min="16" max="16" width="8.42578125" customWidth="1"/>
    <col min="17" max="17" width="12.28515625" customWidth="1"/>
    <col min="18" max="18" width="11.28515625" customWidth="1"/>
    <col min="19" max="19" width="10.28515625" customWidth="1"/>
    <col min="20" max="20" width="44.140625" customWidth="1"/>
    <col min="21" max="22" width="17.28515625" customWidth="1"/>
    <col min="23" max="27" width="15.5703125" customWidth="1"/>
    <col min="28" max="28" width="61.85546875" customWidth="1"/>
    <col min="29" max="29" width="68.5703125" customWidth="1"/>
    <col min="30" max="30" width="57.28515625" customWidth="1"/>
    <col min="31" max="31" width="59.85546875" customWidth="1"/>
    <col min="32" max="32" width="36.5703125" bestFit="1" customWidth="1"/>
  </cols>
  <sheetData>
    <row r="1" spans="1:34" ht="14.25" customHeight="1"/>
    <row r="2" spans="1:34" ht="14.25" customHeight="1"/>
    <row r="3" spans="1:34" ht="14.25" customHeight="1"/>
    <row r="4" spans="1:34" ht="14.25" customHeight="1"/>
    <row r="5" spans="1:34" ht="15.75" customHeight="1"/>
    <row r="6" spans="1:34" ht="84.75" customHeight="1">
      <c r="A6" s="89" t="s">
        <v>260</v>
      </c>
      <c r="B6" s="89" t="s">
        <v>164</v>
      </c>
      <c r="C6" s="89" t="s">
        <v>267</v>
      </c>
      <c r="D6" s="89" t="s">
        <v>268</v>
      </c>
      <c r="E6" s="89" t="s">
        <v>165</v>
      </c>
      <c r="F6" s="89" t="s">
        <v>270</v>
      </c>
      <c r="G6" s="89" t="s">
        <v>168</v>
      </c>
      <c r="H6" s="89" t="s">
        <v>167</v>
      </c>
      <c r="I6" s="89" t="s">
        <v>274</v>
      </c>
      <c r="J6" s="89" t="s">
        <v>275</v>
      </c>
      <c r="K6" s="89" t="s">
        <v>276</v>
      </c>
      <c r="L6" s="89" t="s">
        <v>277</v>
      </c>
      <c r="M6" s="89" t="s">
        <v>278</v>
      </c>
      <c r="N6" s="89" t="s">
        <v>279</v>
      </c>
      <c r="O6" s="89" t="s">
        <v>599</v>
      </c>
      <c r="P6" s="89" t="s">
        <v>600</v>
      </c>
      <c r="Q6" s="89" t="s">
        <v>601</v>
      </c>
      <c r="R6" s="89" t="s">
        <v>602</v>
      </c>
      <c r="S6" s="89" t="s">
        <v>603</v>
      </c>
      <c r="T6" s="89" t="s">
        <v>282</v>
      </c>
      <c r="U6" s="89" t="s">
        <v>283</v>
      </c>
      <c r="V6" s="89" t="s">
        <v>604</v>
      </c>
      <c r="W6" s="89" t="s">
        <v>284</v>
      </c>
      <c r="X6" s="89" t="s">
        <v>605</v>
      </c>
      <c r="Y6" s="89" t="s">
        <v>606</v>
      </c>
      <c r="Z6" s="89" t="s">
        <v>607</v>
      </c>
      <c r="AA6" s="89" t="s">
        <v>608</v>
      </c>
      <c r="AB6" s="150" t="s">
        <v>609</v>
      </c>
      <c r="AC6" s="150" t="s">
        <v>827</v>
      </c>
      <c r="AD6" s="150" t="s">
        <v>828</v>
      </c>
      <c r="AE6" s="150" t="s">
        <v>829</v>
      </c>
    </row>
    <row r="7" spans="1:34" ht="201.75" customHeight="1">
      <c r="A7" s="387"/>
      <c r="B7" s="187" t="s">
        <v>910</v>
      </c>
      <c r="C7" s="200" t="s">
        <v>645</v>
      </c>
      <c r="D7" s="177"/>
      <c r="E7" s="141" t="s">
        <v>911</v>
      </c>
      <c r="F7" s="141" t="s">
        <v>364</v>
      </c>
      <c r="G7" s="141" t="s">
        <v>912</v>
      </c>
      <c r="H7" s="141" t="s">
        <v>171</v>
      </c>
      <c r="I7" s="142" t="s">
        <v>462</v>
      </c>
      <c r="J7" s="142">
        <v>0.25</v>
      </c>
      <c r="K7" s="142">
        <v>0.5</v>
      </c>
      <c r="L7" s="142">
        <v>0.75</v>
      </c>
      <c r="M7" s="142">
        <v>1</v>
      </c>
      <c r="N7" s="142">
        <v>1</v>
      </c>
      <c r="O7" s="174">
        <v>0.25</v>
      </c>
      <c r="P7" s="174">
        <v>0.5</v>
      </c>
      <c r="Q7" s="174">
        <v>0.75</v>
      </c>
      <c r="R7" s="174">
        <v>1</v>
      </c>
      <c r="S7" s="174">
        <f>+R7</f>
        <v>1</v>
      </c>
      <c r="T7" s="142" t="s">
        <v>913</v>
      </c>
      <c r="U7" s="203">
        <v>5837100000</v>
      </c>
      <c r="V7" s="142">
        <f>+W7*X7+W7*Y7+W7*Z7+W7*AA7</f>
        <v>1</v>
      </c>
      <c r="W7" s="142">
        <v>1</v>
      </c>
      <c r="X7" s="142">
        <v>0</v>
      </c>
      <c r="Y7" s="142">
        <v>0.5</v>
      </c>
      <c r="Z7" s="142">
        <v>0.25</v>
      </c>
      <c r="AA7" s="191">
        <v>0.25</v>
      </c>
      <c r="AB7" s="236" t="s">
        <v>914</v>
      </c>
      <c r="AC7" s="239" t="s">
        <v>915</v>
      </c>
      <c r="AD7" s="255" t="s">
        <v>916</v>
      </c>
      <c r="AE7" s="241" t="s">
        <v>917</v>
      </c>
    </row>
    <row r="8" spans="1:34" ht="281.25" customHeight="1">
      <c r="A8" s="460"/>
      <c r="B8" s="438" t="s">
        <v>918</v>
      </c>
      <c r="C8" s="461" t="s">
        <v>645</v>
      </c>
      <c r="D8" s="141" t="s">
        <v>646</v>
      </c>
      <c r="E8" s="141" t="s">
        <v>647</v>
      </c>
      <c r="F8" s="141" t="s">
        <v>364</v>
      </c>
      <c r="G8" s="154" t="s">
        <v>919</v>
      </c>
      <c r="H8" s="141" t="s">
        <v>649</v>
      </c>
      <c r="I8" s="141" t="s">
        <v>462</v>
      </c>
      <c r="J8" s="144">
        <v>0.04</v>
      </c>
      <c r="K8" s="144">
        <v>0.1</v>
      </c>
      <c r="L8" s="144">
        <v>0.75</v>
      </c>
      <c r="M8" s="141">
        <v>100</v>
      </c>
      <c r="N8" s="205">
        <v>100</v>
      </c>
      <c r="O8" s="206">
        <v>0.28599999999999998</v>
      </c>
      <c r="P8" s="193">
        <v>50</v>
      </c>
      <c r="Q8" s="269">
        <v>0.75</v>
      </c>
      <c r="R8" s="193">
        <v>100</v>
      </c>
      <c r="S8" s="269">
        <v>1</v>
      </c>
      <c r="T8" s="200" t="s">
        <v>650</v>
      </c>
      <c r="U8" s="143">
        <v>10523500000</v>
      </c>
      <c r="V8" s="458">
        <f>+W8*X8+W8*Y8+W8*Z8+W8*AA8+W9*X9+W9*Y9+W9*Z9+W9*AA9</f>
        <v>1</v>
      </c>
      <c r="W8" s="142">
        <v>0.5</v>
      </c>
      <c r="X8" s="142">
        <v>0.25</v>
      </c>
      <c r="Y8" s="142">
        <v>0.25</v>
      </c>
      <c r="Z8" s="142">
        <v>0.12</v>
      </c>
      <c r="AA8" s="142">
        <v>0.38</v>
      </c>
      <c r="AB8" s="236" t="s">
        <v>651</v>
      </c>
      <c r="AC8" s="238" t="s">
        <v>920</v>
      </c>
      <c r="AD8" s="239" t="s">
        <v>921</v>
      </c>
      <c r="AE8" s="237" t="s">
        <v>922</v>
      </c>
      <c r="AF8" s="259"/>
    </row>
    <row r="9" spans="1:34" ht="210.75" customHeight="1">
      <c r="A9" s="460"/>
      <c r="B9" s="438"/>
      <c r="C9" s="462"/>
      <c r="D9" s="141" t="s">
        <v>646</v>
      </c>
      <c r="E9" s="141" t="s">
        <v>923</v>
      </c>
      <c r="F9" s="141" t="s">
        <v>364</v>
      </c>
      <c r="G9" s="141" t="s">
        <v>924</v>
      </c>
      <c r="H9" s="141" t="s">
        <v>649</v>
      </c>
      <c r="I9" s="141" t="s">
        <v>462</v>
      </c>
      <c r="J9" s="144">
        <v>0.25</v>
      </c>
      <c r="K9" s="144">
        <v>0.5</v>
      </c>
      <c r="L9" s="144">
        <v>0.75</v>
      </c>
      <c r="M9" s="141">
        <v>100</v>
      </c>
      <c r="N9" s="141">
        <v>100</v>
      </c>
      <c r="O9" s="209">
        <v>0.25</v>
      </c>
      <c r="P9" s="245">
        <v>0.5</v>
      </c>
      <c r="Q9" s="245">
        <v>0.75</v>
      </c>
      <c r="R9" s="245">
        <v>1</v>
      </c>
      <c r="S9" s="245">
        <f>+R9</f>
        <v>1</v>
      </c>
      <c r="T9" s="141" t="s">
        <v>409</v>
      </c>
      <c r="U9" s="143">
        <v>5837100000</v>
      </c>
      <c r="V9" s="459"/>
      <c r="W9" s="142">
        <v>0.5</v>
      </c>
      <c r="X9" s="142">
        <v>0.25</v>
      </c>
      <c r="Y9" s="142">
        <v>0.25</v>
      </c>
      <c r="Z9" s="142">
        <v>0.25</v>
      </c>
      <c r="AA9" s="142">
        <v>0.25</v>
      </c>
      <c r="AB9" s="244" t="s">
        <v>654</v>
      </c>
      <c r="AC9" s="257" t="s">
        <v>925</v>
      </c>
      <c r="AD9" s="257" t="s">
        <v>926</v>
      </c>
      <c r="AE9" s="241" t="s">
        <v>927</v>
      </c>
      <c r="AH9" s="260"/>
    </row>
    <row r="10" spans="1:34" ht="321.75" customHeight="1">
      <c r="A10" s="279" t="s">
        <v>504</v>
      </c>
      <c r="B10" s="278" t="s">
        <v>112</v>
      </c>
      <c r="C10" s="136" t="s">
        <v>698</v>
      </c>
      <c r="D10" s="136" t="s">
        <v>646</v>
      </c>
      <c r="E10" s="136" t="s">
        <v>699</v>
      </c>
      <c r="F10" s="136" t="s">
        <v>364</v>
      </c>
      <c r="G10" s="136" t="s">
        <v>68</v>
      </c>
      <c r="H10" s="136" t="s">
        <v>171</v>
      </c>
      <c r="I10" s="136" t="s">
        <v>462</v>
      </c>
      <c r="J10" s="135">
        <v>0.25</v>
      </c>
      <c r="K10" s="135">
        <v>0.5</v>
      </c>
      <c r="L10" s="135">
        <v>0.75</v>
      </c>
      <c r="M10" s="135">
        <v>0.9</v>
      </c>
      <c r="N10" s="135">
        <v>0.9</v>
      </c>
      <c r="O10" s="135">
        <v>0.25</v>
      </c>
      <c r="P10" s="135">
        <v>0.57579999999999998</v>
      </c>
      <c r="Q10" s="135">
        <v>0.78790000000000004</v>
      </c>
      <c r="R10" s="135">
        <v>1</v>
      </c>
      <c r="S10" s="135">
        <f>+R10</f>
        <v>1</v>
      </c>
      <c r="T10" s="136" t="s">
        <v>508</v>
      </c>
      <c r="U10" s="134">
        <v>125700000</v>
      </c>
      <c r="V10" s="135">
        <f>+W10*X10+W10*Y10+W10*Z10+W10*AA10</f>
        <v>1</v>
      </c>
      <c r="W10" s="135">
        <v>1</v>
      </c>
      <c r="X10" s="135">
        <v>0.25</v>
      </c>
      <c r="Y10" s="135">
        <v>0.33</v>
      </c>
      <c r="Z10" s="135">
        <v>0.18</v>
      </c>
      <c r="AA10" s="135">
        <v>0.24</v>
      </c>
      <c r="AB10" s="258" t="s">
        <v>928</v>
      </c>
      <c r="AC10" s="239" t="s">
        <v>929</v>
      </c>
      <c r="AD10" s="241" t="s">
        <v>930</v>
      </c>
      <c r="AE10" s="281" t="s">
        <v>931</v>
      </c>
    </row>
    <row r="11" spans="1:34" ht="14.25" customHeight="1">
      <c r="E11"/>
      <c r="G11"/>
      <c r="J11" s="208">
        <f>AVERAGE(J7:J10)</f>
        <v>0.19750000000000001</v>
      </c>
      <c r="K11" s="208">
        <f>SUM(K7:K10)/4</f>
        <v>0.4</v>
      </c>
      <c r="L11" s="208">
        <f>AVERAGE(L7:L10)</f>
        <v>0.75</v>
      </c>
      <c r="S11" s="295">
        <f>AVERAGE(S7:S10)</f>
        <v>1</v>
      </c>
      <c r="V11" s="295">
        <f>AVERAGE(V7:V10)</f>
        <v>1</v>
      </c>
    </row>
    <row r="12" spans="1:34" ht="14.25" customHeight="1">
      <c r="E12"/>
      <c r="G12"/>
    </row>
    <row r="13" spans="1:34" ht="14.25" customHeight="1">
      <c r="E13"/>
      <c r="G13"/>
    </row>
    <row r="14" spans="1:34" ht="14.25" customHeight="1">
      <c r="E14" s="207"/>
      <c r="G14"/>
      <c r="J14">
        <f>79/4</f>
        <v>19.75</v>
      </c>
      <c r="T14" s="151"/>
      <c r="U14" s="151"/>
      <c r="V14" s="151"/>
    </row>
    <row r="15" spans="1:34" ht="14.25" customHeight="1">
      <c r="E15"/>
      <c r="G15"/>
      <c r="U15" s="151"/>
      <c r="V15" s="151"/>
    </row>
    <row r="16" spans="1:34" ht="14.25" customHeight="1">
      <c r="E16"/>
      <c r="G16"/>
    </row>
    <row r="17" spans="5:7" ht="14.25" customHeight="1">
      <c r="E17"/>
      <c r="G17"/>
    </row>
    <row r="18" spans="5:7" ht="14.25" customHeight="1">
      <c r="E18"/>
      <c r="G18"/>
    </row>
    <row r="19" spans="5:7" ht="14.25" customHeight="1">
      <c r="E19"/>
      <c r="G19"/>
    </row>
    <row r="20" spans="5:7" ht="14.25" customHeight="1">
      <c r="E20"/>
      <c r="G20"/>
    </row>
    <row r="21" spans="5:7" ht="14.25" customHeight="1">
      <c r="E21"/>
      <c r="G21"/>
    </row>
    <row r="22" spans="5:7" ht="14.25" customHeight="1">
      <c r="E22"/>
      <c r="G22"/>
    </row>
    <row r="23" spans="5:7" ht="14.25" customHeight="1">
      <c r="E23"/>
      <c r="G23"/>
    </row>
    <row r="24" spans="5:7" ht="14.25" customHeight="1">
      <c r="E24"/>
      <c r="G24"/>
    </row>
    <row r="25" spans="5:7" ht="14.25" customHeight="1">
      <c r="E25"/>
      <c r="G25"/>
    </row>
    <row r="26" spans="5:7" ht="14.25" customHeight="1">
      <c r="E26"/>
      <c r="G26"/>
    </row>
    <row r="27" spans="5:7" ht="14.25" customHeight="1">
      <c r="E27"/>
      <c r="G27"/>
    </row>
    <row r="28" spans="5:7" ht="14.25" customHeight="1">
      <c r="E28"/>
      <c r="G28"/>
    </row>
    <row r="29" spans="5:7" ht="14.25" customHeight="1">
      <c r="E29"/>
      <c r="G29"/>
    </row>
    <row r="30" spans="5:7" ht="14.25" customHeight="1">
      <c r="E30"/>
      <c r="G30"/>
    </row>
    <row r="31" spans="5:7" ht="14.25" customHeight="1">
      <c r="E31"/>
      <c r="G31"/>
    </row>
    <row r="32" spans="5:7" ht="14.25" customHeight="1">
      <c r="E32"/>
      <c r="G32"/>
    </row>
    <row r="33" spans="5:7" ht="14.25" customHeight="1">
      <c r="E33"/>
      <c r="G33"/>
    </row>
    <row r="34" spans="5:7" ht="14.25" customHeight="1">
      <c r="E34"/>
      <c r="G34"/>
    </row>
    <row r="35" spans="5:7" ht="14.25" customHeight="1">
      <c r="E35"/>
      <c r="G35"/>
    </row>
    <row r="36" spans="5:7" ht="14.25" customHeight="1">
      <c r="E36"/>
      <c r="G36"/>
    </row>
    <row r="37" spans="5:7" ht="14.25" customHeight="1">
      <c r="E37"/>
      <c r="G37"/>
    </row>
    <row r="38" spans="5:7" ht="14.25" customHeight="1">
      <c r="E38"/>
      <c r="G38"/>
    </row>
    <row r="39" spans="5:7" ht="14.25" customHeight="1">
      <c r="E39"/>
      <c r="G39"/>
    </row>
    <row r="40" spans="5:7" ht="14.25" customHeight="1">
      <c r="E40"/>
      <c r="G40"/>
    </row>
    <row r="41" spans="5:7" ht="14.25" customHeight="1">
      <c r="E41"/>
      <c r="G41"/>
    </row>
    <row r="42" spans="5:7" ht="14.25" customHeight="1">
      <c r="E42"/>
      <c r="G42"/>
    </row>
    <row r="43" spans="5:7" ht="14.25" customHeight="1">
      <c r="E43"/>
      <c r="G43"/>
    </row>
    <row r="44" spans="5:7" ht="14.25" customHeight="1">
      <c r="E44"/>
      <c r="G44"/>
    </row>
    <row r="45" spans="5:7" ht="14.25" customHeight="1">
      <c r="E45"/>
      <c r="G45"/>
    </row>
    <row r="46" spans="5:7" ht="14.25" customHeight="1">
      <c r="E46"/>
      <c r="G46"/>
    </row>
    <row r="47" spans="5:7" ht="14.25" customHeight="1">
      <c r="E47"/>
      <c r="G47"/>
    </row>
    <row r="48" spans="5:7" ht="14.25" customHeight="1">
      <c r="E48"/>
      <c r="G48"/>
    </row>
    <row r="49" spans="5:7" ht="14.25" customHeight="1">
      <c r="E49"/>
      <c r="G49"/>
    </row>
    <row r="50" spans="5:7" ht="14.25" customHeight="1">
      <c r="E50"/>
      <c r="G50"/>
    </row>
    <row r="51" spans="5:7" ht="14.25" customHeight="1">
      <c r="E51"/>
      <c r="G51"/>
    </row>
    <row r="52" spans="5:7" ht="14.25" customHeight="1">
      <c r="E52"/>
      <c r="G52"/>
    </row>
    <row r="53" spans="5:7" ht="14.25" customHeight="1">
      <c r="E53"/>
      <c r="G53"/>
    </row>
    <row r="54" spans="5:7" ht="14.25" customHeight="1">
      <c r="E54"/>
      <c r="G54"/>
    </row>
    <row r="55" spans="5:7" ht="14.25" customHeight="1">
      <c r="E55"/>
      <c r="G55"/>
    </row>
    <row r="56" spans="5:7" ht="14.25" customHeight="1">
      <c r="E56"/>
      <c r="G56"/>
    </row>
    <row r="57" spans="5:7" ht="14.25" customHeight="1">
      <c r="E57"/>
      <c r="G57"/>
    </row>
    <row r="58" spans="5:7" ht="14.25" customHeight="1">
      <c r="E58"/>
      <c r="G58"/>
    </row>
    <row r="59" spans="5:7" ht="14.25" customHeight="1">
      <c r="E59"/>
      <c r="G59"/>
    </row>
    <row r="60" spans="5:7" ht="14.25" customHeight="1">
      <c r="E60"/>
      <c r="G60"/>
    </row>
    <row r="61" spans="5:7" ht="14.25" customHeight="1">
      <c r="E61"/>
      <c r="G61"/>
    </row>
    <row r="62" spans="5:7" ht="14.25" customHeight="1">
      <c r="E62"/>
      <c r="G62"/>
    </row>
    <row r="63" spans="5:7" ht="14.25" customHeight="1">
      <c r="E63"/>
      <c r="G63"/>
    </row>
    <row r="64" spans="5:7" ht="14.25" customHeight="1">
      <c r="E64"/>
      <c r="G64"/>
    </row>
    <row r="65" spans="5:7" ht="14.25" customHeight="1">
      <c r="E65"/>
      <c r="G65"/>
    </row>
    <row r="66" spans="5:7" ht="14.25" customHeight="1">
      <c r="E66"/>
      <c r="G66"/>
    </row>
    <row r="67" spans="5:7" ht="14.25" customHeight="1">
      <c r="E67"/>
      <c r="G67"/>
    </row>
    <row r="68" spans="5:7" ht="14.25" customHeight="1">
      <c r="E68"/>
      <c r="G68"/>
    </row>
    <row r="69" spans="5:7" ht="14.25" customHeight="1">
      <c r="E69"/>
      <c r="G69"/>
    </row>
    <row r="70" spans="5:7" ht="14.25" customHeight="1">
      <c r="E70"/>
      <c r="G70"/>
    </row>
    <row r="71" spans="5:7" ht="14.25" customHeight="1">
      <c r="E71"/>
      <c r="G71"/>
    </row>
    <row r="72" spans="5:7" ht="14.25" customHeight="1">
      <c r="E72"/>
      <c r="G72"/>
    </row>
    <row r="73" spans="5:7" ht="14.25" customHeight="1">
      <c r="E73"/>
      <c r="G73"/>
    </row>
    <row r="74" spans="5:7" ht="14.25" customHeight="1">
      <c r="E74"/>
      <c r="G74"/>
    </row>
    <row r="75" spans="5:7" ht="14.25" customHeight="1">
      <c r="E75"/>
      <c r="G75"/>
    </row>
    <row r="76" spans="5:7" ht="14.25" customHeight="1">
      <c r="E76"/>
      <c r="G76"/>
    </row>
    <row r="77" spans="5:7" ht="14.25" customHeight="1">
      <c r="E77"/>
      <c r="G77"/>
    </row>
    <row r="78" spans="5:7" ht="14.25" customHeight="1">
      <c r="E78"/>
      <c r="G78"/>
    </row>
    <row r="79" spans="5:7" ht="14.25" customHeight="1">
      <c r="E79"/>
      <c r="G79"/>
    </row>
    <row r="80" spans="5: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G245"/>
    </row>
    <row r="246" spans="5:7" ht="14.25" customHeight="1">
      <c r="G246"/>
    </row>
    <row r="247" spans="5:7" ht="14.25" customHeight="1">
      <c r="G247"/>
    </row>
    <row r="248" spans="5:7" ht="14.25" customHeight="1">
      <c r="G248"/>
    </row>
    <row r="249" spans="5:7" ht="14.25" customHeight="1">
      <c r="G249"/>
    </row>
    <row r="250" spans="5:7" ht="14.25" customHeight="1">
      <c r="G250"/>
    </row>
    <row r="251" spans="5:7" ht="14.25" customHeight="1">
      <c r="G251"/>
    </row>
    <row r="252" spans="5:7" ht="14.25" customHeight="1">
      <c r="G252"/>
    </row>
    <row r="253" spans="5:7" ht="14.25" customHeight="1">
      <c r="G253"/>
    </row>
    <row r="254" spans="5:7" ht="14.25" customHeight="1">
      <c r="G254"/>
    </row>
    <row r="255" spans="5:7" ht="14.25" customHeight="1">
      <c r="G255"/>
    </row>
    <row r="256" spans="5:7" ht="14.25" customHeight="1">
      <c r="G256"/>
    </row>
    <row r="257" spans="7:7" ht="14.25" customHeight="1">
      <c r="G257"/>
    </row>
    <row r="258" spans="7:7" ht="14.25" customHeight="1">
      <c r="G258"/>
    </row>
    <row r="259" spans="7:7" ht="14.25" customHeight="1">
      <c r="G259"/>
    </row>
    <row r="260" spans="7:7" ht="14.25" customHeight="1">
      <c r="G260"/>
    </row>
    <row r="261" spans="7:7" ht="14.25" customHeight="1">
      <c r="G261"/>
    </row>
    <row r="262" spans="7:7" ht="14.25" customHeight="1">
      <c r="G262"/>
    </row>
    <row r="263" spans="7:7" ht="14.25" customHeight="1">
      <c r="G263"/>
    </row>
    <row r="264" spans="7:7" ht="14.25" customHeight="1">
      <c r="G264"/>
    </row>
    <row r="265" spans="7:7" ht="14.25" customHeight="1">
      <c r="G265"/>
    </row>
    <row r="266" spans="7:7" ht="14.25" customHeight="1">
      <c r="G266"/>
    </row>
    <row r="267" spans="7:7" ht="14.25" customHeight="1">
      <c r="G267"/>
    </row>
    <row r="268" spans="7:7" ht="14.25" customHeight="1">
      <c r="G268"/>
    </row>
    <row r="269" spans="7:7" ht="14.25" customHeight="1">
      <c r="G269"/>
    </row>
    <row r="270" spans="7:7" ht="14.25" customHeight="1">
      <c r="G270"/>
    </row>
    <row r="271" spans="7:7" ht="14.25" customHeight="1">
      <c r="G271"/>
    </row>
    <row r="272" spans="7:7" ht="14.25" customHeight="1">
      <c r="G272"/>
    </row>
    <row r="273" spans="7:7" ht="14.25" customHeight="1">
      <c r="G273"/>
    </row>
    <row r="274" spans="7:7" ht="14.25" customHeight="1">
      <c r="G274"/>
    </row>
    <row r="275" spans="7:7" ht="14.25" customHeight="1">
      <c r="G275"/>
    </row>
    <row r="276" spans="7:7" ht="14.25" customHeight="1">
      <c r="G276"/>
    </row>
    <row r="277" spans="7:7" ht="14.25" customHeight="1">
      <c r="G277"/>
    </row>
    <row r="278" spans="7:7" ht="14.25" customHeight="1">
      <c r="G278"/>
    </row>
    <row r="279" spans="7:7" ht="14.25" customHeight="1">
      <c r="G279"/>
    </row>
    <row r="280" spans="7:7" ht="14.25" customHeight="1">
      <c r="G280"/>
    </row>
    <row r="281" spans="7:7" ht="14.25" customHeight="1">
      <c r="G281"/>
    </row>
    <row r="282" spans="7:7" ht="14.25" customHeight="1">
      <c r="G282"/>
    </row>
    <row r="283" spans="7:7" ht="14.25" customHeight="1">
      <c r="G283"/>
    </row>
    <row r="284" spans="7:7" ht="14.25" customHeight="1">
      <c r="G284"/>
    </row>
    <row r="285" spans="7:7" ht="14.25" customHeight="1">
      <c r="G285"/>
    </row>
    <row r="286" spans="7:7" ht="14.25" customHeight="1">
      <c r="G286"/>
    </row>
    <row r="287" spans="7:7" ht="14.25" customHeight="1">
      <c r="G287"/>
    </row>
    <row r="288" spans="7:7" ht="14.25" customHeight="1">
      <c r="G288"/>
    </row>
    <row r="289" spans="7:7" ht="14.25" customHeight="1">
      <c r="G289"/>
    </row>
    <row r="290" spans="7:7" ht="14.25" customHeight="1">
      <c r="G290"/>
    </row>
    <row r="291" spans="7:7" ht="14.25" customHeight="1">
      <c r="G291"/>
    </row>
    <row r="292" spans="7:7" ht="14.25" customHeight="1">
      <c r="G292"/>
    </row>
    <row r="293" spans="7:7" ht="14.25" customHeight="1">
      <c r="G293"/>
    </row>
    <row r="294" spans="7:7" ht="14.25" customHeight="1">
      <c r="G294"/>
    </row>
    <row r="295" spans="7:7" ht="14.25" customHeight="1">
      <c r="G295"/>
    </row>
    <row r="296" spans="7:7" ht="14.25" customHeight="1">
      <c r="G296"/>
    </row>
    <row r="297" spans="7:7" ht="14.25" customHeight="1">
      <c r="G297"/>
    </row>
    <row r="298" spans="7:7" ht="14.25" customHeight="1">
      <c r="G298"/>
    </row>
    <row r="299" spans="7:7" ht="14.25" customHeight="1">
      <c r="G299"/>
    </row>
    <row r="300" spans="7:7" ht="14.25" customHeight="1">
      <c r="G300"/>
    </row>
    <row r="301" spans="7:7" ht="14.25" customHeight="1">
      <c r="G301"/>
    </row>
    <row r="302" spans="7:7" ht="14.25" customHeight="1">
      <c r="G302"/>
    </row>
    <row r="303" spans="7:7" ht="14.25" customHeight="1">
      <c r="G303"/>
    </row>
    <row r="304" spans="7: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sheetData>
  <mergeCells count="4">
    <mergeCell ref="V8:V9"/>
    <mergeCell ref="B8:B9"/>
    <mergeCell ref="A7:A9"/>
    <mergeCell ref="C8:C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968"/>
  <sheetViews>
    <sheetView topLeftCell="A6" zoomScaleNormal="100" workbookViewId="0">
      <pane ySplit="1" topLeftCell="AB26" activePane="bottomLeft" state="frozen"/>
      <selection pane="bottomLeft" activeCell="AE27" sqref="AE27:AE28"/>
      <selection activeCell="A6" sqref="A6"/>
    </sheetView>
  </sheetViews>
  <sheetFormatPr defaultColWidth="11.42578125" defaultRowHeight="15" customHeight="1"/>
  <cols>
    <col min="1" max="1" width="35.42578125" customWidth="1"/>
    <col min="2" max="2" width="32" customWidth="1"/>
    <col min="3" max="3" width="30.85546875" customWidth="1"/>
    <col min="4" max="4" width="19.85546875" customWidth="1"/>
    <col min="5" max="5" width="36.28515625" style="72" customWidth="1"/>
    <col min="6" max="6" width="20" customWidth="1"/>
    <col min="7" max="7" width="43.85546875" style="72" customWidth="1"/>
    <col min="8" max="9" width="15.5703125" customWidth="1"/>
    <col min="10" max="10" width="11.42578125" customWidth="1"/>
    <col min="11" max="14" width="15.5703125" customWidth="1"/>
    <col min="15" max="15" width="9" customWidth="1"/>
    <col min="16" max="16" width="8.42578125" customWidth="1"/>
    <col min="17" max="17" width="12.28515625" customWidth="1"/>
    <col min="18" max="18" width="11.28515625" customWidth="1"/>
    <col min="19" max="19" width="10.28515625" customWidth="1"/>
    <col min="20" max="20" width="44.140625" customWidth="1"/>
    <col min="21" max="22" width="17.28515625" customWidth="1"/>
    <col min="23" max="27" width="15.5703125" customWidth="1"/>
    <col min="28" max="28" width="61.85546875" customWidth="1"/>
    <col min="29" max="29" width="57.28515625" customWidth="1"/>
    <col min="30" max="30" width="68.85546875" customWidth="1"/>
    <col min="31" max="31" width="69" customWidth="1"/>
  </cols>
  <sheetData>
    <row r="1" spans="1:31" ht="14.25" customHeight="1"/>
    <row r="2" spans="1:31" ht="14.25" customHeight="1"/>
    <row r="3" spans="1:31" ht="14.25" customHeight="1"/>
    <row r="4" spans="1:31" ht="14.25" customHeight="1"/>
    <row r="5" spans="1:31" ht="15.75" customHeight="1"/>
    <row r="6" spans="1:31" ht="84.75" customHeight="1">
      <c r="A6" s="89" t="s">
        <v>260</v>
      </c>
      <c r="B6" s="89" t="s">
        <v>164</v>
      </c>
      <c r="C6" s="89" t="s">
        <v>267</v>
      </c>
      <c r="D6" s="89" t="s">
        <v>268</v>
      </c>
      <c r="E6" s="89" t="s">
        <v>165</v>
      </c>
      <c r="F6" s="89" t="s">
        <v>270</v>
      </c>
      <c r="G6" s="89" t="s">
        <v>168</v>
      </c>
      <c r="H6" s="89" t="s">
        <v>167</v>
      </c>
      <c r="I6" s="89" t="s">
        <v>274</v>
      </c>
      <c r="J6" s="89" t="s">
        <v>275</v>
      </c>
      <c r="K6" s="89" t="s">
        <v>276</v>
      </c>
      <c r="L6" s="89" t="s">
        <v>277</v>
      </c>
      <c r="M6" s="89" t="s">
        <v>278</v>
      </c>
      <c r="N6" s="89" t="s">
        <v>279</v>
      </c>
      <c r="O6" s="89" t="s">
        <v>599</v>
      </c>
      <c r="P6" s="89" t="s">
        <v>600</v>
      </c>
      <c r="Q6" s="89" t="s">
        <v>601</v>
      </c>
      <c r="R6" s="89" t="s">
        <v>602</v>
      </c>
      <c r="S6" s="89" t="s">
        <v>603</v>
      </c>
      <c r="T6" s="89" t="s">
        <v>282</v>
      </c>
      <c r="U6" s="89" t="s">
        <v>283</v>
      </c>
      <c r="V6" s="89" t="s">
        <v>604</v>
      </c>
      <c r="W6" s="89" t="s">
        <v>284</v>
      </c>
      <c r="X6" s="89" t="s">
        <v>605</v>
      </c>
      <c r="Y6" s="89" t="s">
        <v>606</v>
      </c>
      <c r="Z6" s="89" t="s">
        <v>607</v>
      </c>
      <c r="AA6" s="89" t="s">
        <v>608</v>
      </c>
      <c r="AB6" s="150" t="s">
        <v>609</v>
      </c>
      <c r="AC6" s="150" t="s">
        <v>827</v>
      </c>
      <c r="AD6" s="150" t="s">
        <v>828</v>
      </c>
      <c r="AE6" s="150" t="s">
        <v>829</v>
      </c>
    </row>
    <row r="7" spans="1:31" ht="173.25" customHeight="1">
      <c r="A7" s="387"/>
      <c r="B7" s="387"/>
      <c r="C7" s="324" t="s">
        <v>419</v>
      </c>
      <c r="D7" s="324" t="s">
        <v>420</v>
      </c>
      <c r="E7" s="324" t="s">
        <v>117</v>
      </c>
      <c r="F7" s="324" t="s">
        <v>421</v>
      </c>
      <c r="G7" s="324" t="s">
        <v>244</v>
      </c>
      <c r="H7" s="324" t="s">
        <v>171</v>
      </c>
      <c r="I7" s="321">
        <v>0.5</v>
      </c>
      <c r="J7" s="321">
        <v>0</v>
      </c>
      <c r="K7" s="321">
        <v>0.1</v>
      </c>
      <c r="L7" s="321">
        <v>0.3</v>
      </c>
      <c r="M7" s="321">
        <v>1</v>
      </c>
      <c r="N7" s="321">
        <v>1</v>
      </c>
      <c r="O7" s="488">
        <v>0</v>
      </c>
      <c r="P7" s="427">
        <v>2.64E-2</v>
      </c>
      <c r="Q7" s="470">
        <v>0.10730000000000001</v>
      </c>
      <c r="R7" s="470">
        <v>0.61370000000000002</v>
      </c>
      <c r="S7" s="321">
        <f>+R7</f>
        <v>0.61370000000000002</v>
      </c>
      <c r="T7" s="141" t="s">
        <v>117</v>
      </c>
      <c r="U7" s="143">
        <v>12259000000</v>
      </c>
      <c r="V7" s="481">
        <f>+W7*X7+W7*Y7+W7*Z7+W7*AA7+W8*X8+W8*Y8+W8*Z8+W8*AA8+W9*X9+W9*Y9+W9*Z9+W9*AA9+W10*X10+W10*Y10+W10*Z10+W10*AA10</f>
        <v>0.84548000000000023</v>
      </c>
      <c r="W7" s="144">
        <v>0.4</v>
      </c>
      <c r="X7" s="144">
        <v>0</v>
      </c>
      <c r="Y7" s="144">
        <v>0.03</v>
      </c>
      <c r="Z7" s="144">
        <v>7.7299999999999994E-2</v>
      </c>
      <c r="AA7" s="144">
        <v>0.50639999999999996</v>
      </c>
      <c r="AB7" s="237" t="s">
        <v>655</v>
      </c>
      <c r="AC7" s="268" t="s">
        <v>932</v>
      </c>
      <c r="AD7" s="473" t="s">
        <v>933</v>
      </c>
      <c r="AE7" s="282" t="s">
        <v>934</v>
      </c>
    </row>
    <row r="8" spans="1:31" ht="60" customHeight="1">
      <c r="A8" s="387"/>
      <c r="B8" s="387"/>
      <c r="C8" s="325"/>
      <c r="D8" s="325" t="s">
        <v>420</v>
      </c>
      <c r="E8" s="325" t="s">
        <v>117</v>
      </c>
      <c r="F8" s="325" t="s">
        <v>421</v>
      </c>
      <c r="G8" s="325" t="s">
        <v>244</v>
      </c>
      <c r="H8" s="325" t="s">
        <v>171</v>
      </c>
      <c r="I8" s="322">
        <v>0.5</v>
      </c>
      <c r="J8" s="322"/>
      <c r="K8" s="322">
        <v>0.1</v>
      </c>
      <c r="L8" s="322">
        <v>0.3</v>
      </c>
      <c r="M8" s="322">
        <v>1</v>
      </c>
      <c r="N8" s="322">
        <v>1</v>
      </c>
      <c r="O8" s="489"/>
      <c r="P8" s="427"/>
      <c r="Q8" s="471"/>
      <c r="R8" s="471"/>
      <c r="S8" s="322"/>
      <c r="T8" s="141" t="s">
        <v>656</v>
      </c>
      <c r="U8" s="141">
        <v>0</v>
      </c>
      <c r="V8" s="482"/>
      <c r="W8" s="144">
        <v>0.2</v>
      </c>
      <c r="X8" s="144">
        <v>0.25</v>
      </c>
      <c r="Y8" s="144">
        <v>0.25</v>
      </c>
      <c r="Z8" s="144">
        <v>0.25</v>
      </c>
      <c r="AA8" s="182">
        <v>0.25</v>
      </c>
      <c r="AB8" s="155" t="s">
        <v>935</v>
      </c>
      <c r="AC8" s="238" t="s">
        <v>936</v>
      </c>
      <c r="AD8" s="474"/>
      <c r="AE8" s="283" t="s">
        <v>937</v>
      </c>
    </row>
    <row r="9" spans="1:31" ht="87">
      <c r="A9" s="387"/>
      <c r="B9" s="387"/>
      <c r="C9" s="325"/>
      <c r="D9" s="325" t="s">
        <v>420</v>
      </c>
      <c r="E9" s="325" t="s">
        <v>117</v>
      </c>
      <c r="F9" s="325" t="s">
        <v>421</v>
      </c>
      <c r="G9" s="325" t="s">
        <v>244</v>
      </c>
      <c r="H9" s="325" t="s">
        <v>171</v>
      </c>
      <c r="I9" s="322">
        <v>0.5</v>
      </c>
      <c r="J9" s="322"/>
      <c r="K9" s="322">
        <v>0.1</v>
      </c>
      <c r="L9" s="322">
        <v>0.3</v>
      </c>
      <c r="M9" s="322">
        <v>1</v>
      </c>
      <c r="N9" s="322">
        <v>1</v>
      </c>
      <c r="O9" s="489"/>
      <c r="P9" s="427"/>
      <c r="Q9" s="471"/>
      <c r="R9" s="471"/>
      <c r="S9" s="322"/>
      <c r="T9" s="141" t="s">
        <v>657</v>
      </c>
      <c r="U9" s="141">
        <v>0</v>
      </c>
      <c r="V9" s="482"/>
      <c r="W9" s="144">
        <v>0.2</v>
      </c>
      <c r="X9" s="144">
        <v>0.25</v>
      </c>
      <c r="Y9" s="144">
        <v>0.25</v>
      </c>
      <c r="Z9" s="144">
        <v>0.25</v>
      </c>
      <c r="AA9" s="182">
        <v>0.25</v>
      </c>
      <c r="AB9" s="155" t="s">
        <v>938</v>
      </c>
      <c r="AC9" s="231" t="s">
        <v>939</v>
      </c>
      <c r="AD9" s="474"/>
      <c r="AE9" s="283" t="s">
        <v>940</v>
      </c>
    </row>
    <row r="10" spans="1:31" ht="267.75" customHeight="1">
      <c r="A10" s="387"/>
      <c r="B10" s="387"/>
      <c r="C10" s="326"/>
      <c r="D10" s="326" t="s">
        <v>420</v>
      </c>
      <c r="E10" s="326" t="s">
        <v>117</v>
      </c>
      <c r="F10" s="326" t="s">
        <v>421</v>
      </c>
      <c r="G10" s="326" t="s">
        <v>244</v>
      </c>
      <c r="H10" s="326" t="s">
        <v>171</v>
      </c>
      <c r="I10" s="323">
        <v>0.5</v>
      </c>
      <c r="J10" s="323"/>
      <c r="K10" s="323">
        <v>0.1</v>
      </c>
      <c r="L10" s="323">
        <v>0.3</v>
      </c>
      <c r="M10" s="323">
        <v>1</v>
      </c>
      <c r="N10" s="323">
        <v>1</v>
      </c>
      <c r="O10" s="490"/>
      <c r="P10" s="427"/>
      <c r="Q10" s="472"/>
      <c r="R10" s="472"/>
      <c r="S10" s="323"/>
      <c r="T10" s="141" t="s">
        <v>433</v>
      </c>
      <c r="U10" s="141">
        <v>0</v>
      </c>
      <c r="V10" s="483"/>
      <c r="W10" s="144">
        <v>0.2</v>
      </c>
      <c r="X10" s="144">
        <v>0.25</v>
      </c>
      <c r="Y10" s="144">
        <v>0.25</v>
      </c>
      <c r="Z10" s="144">
        <v>0.25</v>
      </c>
      <c r="AA10" s="182">
        <v>0.25</v>
      </c>
      <c r="AB10" s="241" t="s">
        <v>941</v>
      </c>
      <c r="AC10" s="264" t="s">
        <v>942</v>
      </c>
      <c r="AD10" s="474"/>
      <c r="AE10" s="284" t="s">
        <v>943</v>
      </c>
    </row>
    <row r="11" spans="1:31" ht="63" customHeight="1">
      <c r="A11" s="387"/>
      <c r="B11" s="387"/>
      <c r="C11" s="324" t="s">
        <v>419</v>
      </c>
      <c r="D11" s="324" t="s">
        <v>420</v>
      </c>
      <c r="E11" s="324" t="s">
        <v>235</v>
      </c>
      <c r="F11" s="324" t="s">
        <v>421</v>
      </c>
      <c r="G11" s="324" t="s">
        <v>658</v>
      </c>
      <c r="H11" s="324" t="s">
        <v>171</v>
      </c>
      <c r="I11" s="321">
        <v>1</v>
      </c>
      <c r="J11" s="321">
        <v>0.1</v>
      </c>
      <c r="K11" s="321">
        <v>0.5</v>
      </c>
      <c r="L11" s="321">
        <v>0.8</v>
      </c>
      <c r="M11" s="321">
        <v>1</v>
      </c>
      <c r="N11" s="321">
        <v>1</v>
      </c>
      <c r="O11" s="321">
        <v>0.16</v>
      </c>
      <c r="P11" s="322">
        <v>0.28000000000000003</v>
      </c>
      <c r="Q11" s="321">
        <v>0.36</v>
      </c>
      <c r="R11" s="321">
        <v>1</v>
      </c>
      <c r="S11" s="321">
        <f>+R11</f>
        <v>1</v>
      </c>
      <c r="T11" s="141" t="s">
        <v>656</v>
      </c>
      <c r="U11" s="141">
        <v>0</v>
      </c>
      <c r="V11" s="481">
        <f>+W11*X11+W11*Y11+W11*Z11+W11*AA11+W12*X12+W12*Y12+W12*Z12+W12*AA12+W13*X13+W13*Y13+W13*Z13+W13*AA13</f>
        <v>0.99999999999999989</v>
      </c>
      <c r="W11" s="144">
        <v>0.2</v>
      </c>
      <c r="X11" s="144">
        <v>0.25</v>
      </c>
      <c r="Y11" s="144">
        <v>0.25</v>
      </c>
      <c r="Z11" s="144">
        <v>0.25</v>
      </c>
      <c r="AA11" s="182">
        <v>0.25</v>
      </c>
      <c r="AB11" s="236" t="s">
        <v>935</v>
      </c>
      <c r="AC11" s="238" t="s">
        <v>936</v>
      </c>
      <c r="AD11" s="473" t="s">
        <v>944</v>
      </c>
      <c r="AE11" s="263" t="s">
        <v>937</v>
      </c>
    </row>
    <row r="12" spans="1:31" ht="106.5" customHeight="1">
      <c r="A12" s="387"/>
      <c r="B12" s="387"/>
      <c r="C12" s="325"/>
      <c r="D12" s="325" t="s">
        <v>420</v>
      </c>
      <c r="E12" s="325" t="s">
        <v>235</v>
      </c>
      <c r="F12" s="325" t="s">
        <v>421</v>
      </c>
      <c r="G12" s="325" t="s">
        <v>658</v>
      </c>
      <c r="H12" s="325" t="s">
        <v>171</v>
      </c>
      <c r="I12" s="322">
        <v>1</v>
      </c>
      <c r="J12" s="322"/>
      <c r="K12" s="322">
        <v>0.5</v>
      </c>
      <c r="L12" s="322">
        <v>0.8</v>
      </c>
      <c r="M12" s="322">
        <v>1</v>
      </c>
      <c r="N12" s="322">
        <v>1</v>
      </c>
      <c r="O12" s="322"/>
      <c r="P12" s="322"/>
      <c r="Q12" s="322"/>
      <c r="R12" s="322"/>
      <c r="S12" s="322"/>
      <c r="T12" s="141" t="s">
        <v>659</v>
      </c>
      <c r="U12" s="141">
        <v>0</v>
      </c>
      <c r="V12" s="482"/>
      <c r="W12" s="144">
        <v>0.6</v>
      </c>
      <c r="X12" s="144">
        <v>0.25</v>
      </c>
      <c r="Y12" s="144">
        <v>0.15</v>
      </c>
      <c r="Z12" s="144">
        <v>0.3</v>
      </c>
      <c r="AA12" s="182">
        <v>0.3</v>
      </c>
      <c r="AB12" s="238" t="s">
        <v>945</v>
      </c>
      <c r="AC12" s="238" t="s">
        <v>946</v>
      </c>
      <c r="AD12" s="474"/>
      <c r="AE12" s="267" t="s">
        <v>947</v>
      </c>
    </row>
    <row r="13" spans="1:31" ht="359.25" customHeight="1">
      <c r="A13" s="387"/>
      <c r="B13" s="388"/>
      <c r="C13" s="326"/>
      <c r="D13" s="326" t="s">
        <v>420</v>
      </c>
      <c r="E13" s="326" t="s">
        <v>235</v>
      </c>
      <c r="F13" s="326" t="s">
        <v>421</v>
      </c>
      <c r="G13" s="326" t="s">
        <v>658</v>
      </c>
      <c r="H13" s="326" t="s">
        <v>171</v>
      </c>
      <c r="I13" s="323">
        <v>1</v>
      </c>
      <c r="J13" s="323"/>
      <c r="K13" s="323">
        <v>0.5</v>
      </c>
      <c r="L13" s="323">
        <v>0.8</v>
      </c>
      <c r="M13" s="323">
        <v>1</v>
      </c>
      <c r="N13" s="323">
        <v>1</v>
      </c>
      <c r="O13" s="323"/>
      <c r="P13" s="323"/>
      <c r="Q13" s="323"/>
      <c r="R13" s="323"/>
      <c r="S13" s="323"/>
      <c r="T13" s="141" t="s">
        <v>660</v>
      </c>
      <c r="U13" s="141">
        <v>0</v>
      </c>
      <c r="V13" s="483"/>
      <c r="W13" s="144">
        <v>0.2</v>
      </c>
      <c r="X13" s="144">
        <v>0.25</v>
      </c>
      <c r="Y13" s="144">
        <v>0</v>
      </c>
      <c r="Z13" s="144">
        <v>0.25</v>
      </c>
      <c r="AA13" s="182">
        <v>0.5</v>
      </c>
      <c r="AB13" s="238" t="s">
        <v>948</v>
      </c>
      <c r="AC13" s="239" t="s">
        <v>949</v>
      </c>
      <c r="AD13" s="474"/>
      <c r="AE13" s="285" t="s">
        <v>950</v>
      </c>
    </row>
    <row r="14" spans="1:31" ht="101.25" customHeight="1">
      <c r="A14" s="369"/>
      <c r="B14" s="360" t="s">
        <v>689</v>
      </c>
      <c r="C14" s="361" t="s">
        <v>690</v>
      </c>
      <c r="D14" s="354" t="s">
        <v>420</v>
      </c>
      <c r="E14" s="354" t="s">
        <v>691</v>
      </c>
      <c r="F14" s="354" t="s">
        <v>493</v>
      </c>
      <c r="G14" s="354" t="s">
        <v>692</v>
      </c>
      <c r="H14" s="354" t="s">
        <v>663</v>
      </c>
      <c r="I14" s="354" t="s">
        <v>462</v>
      </c>
      <c r="J14" s="354">
        <v>0.25</v>
      </c>
      <c r="K14" s="354">
        <v>0.5</v>
      </c>
      <c r="L14" s="354">
        <v>0.75</v>
      </c>
      <c r="M14" s="357">
        <v>100</v>
      </c>
      <c r="N14" s="357">
        <v>100</v>
      </c>
      <c r="O14" s="357">
        <v>26</v>
      </c>
      <c r="P14" s="354">
        <v>0</v>
      </c>
      <c r="Q14" s="354">
        <v>0.78</v>
      </c>
      <c r="R14" s="354">
        <v>0.94</v>
      </c>
      <c r="S14" s="354">
        <f>+R14</f>
        <v>0.94</v>
      </c>
      <c r="T14" s="133" t="s">
        <v>495</v>
      </c>
      <c r="U14" s="146">
        <f>945000000</f>
        <v>945000000</v>
      </c>
      <c r="V14" s="394">
        <f>+W14*X14+W14*Y14+W14*Z14+W14*AA14+W15*X15+W15*Y15+W15*Z15+W15*AA15+W16*X16+W16*Y16+W16*Z16+W16*AA16</f>
        <v>0.92200000000000026</v>
      </c>
      <c r="W14" s="147">
        <v>0.6</v>
      </c>
      <c r="X14" s="147">
        <v>0</v>
      </c>
      <c r="Y14" s="147">
        <v>0</v>
      </c>
      <c r="Z14" s="147">
        <v>0.27</v>
      </c>
      <c r="AA14" s="147">
        <v>0.6</v>
      </c>
      <c r="AB14" s="228" t="s">
        <v>693</v>
      </c>
      <c r="AC14" s="419" t="s">
        <v>951</v>
      </c>
      <c r="AD14" s="473" t="s">
        <v>952</v>
      </c>
      <c r="AE14" s="263" t="s">
        <v>953</v>
      </c>
    </row>
    <row r="15" spans="1:31" ht="99.75" customHeight="1">
      <c r="A15" s="369"/>
      <c r="B15" s="360" t="s">
        <v>689</v>
      </c>
      <c r="C15" s="362" t="s">
        <v>690</v>
      </c>
      <c r="D15" s="355" t="s">
        <v>420</v>
      </c>
      <c r="E15" s="355" t="s">
        <v>691</v>
      </c>
      <c r="F15" s="355" t="s">
        <v>493</v>
      </c>
      <c r="G15" s="355" t="s">
        <v>692</v>
      </c>
      <c r="H15" s="355" t="s">
        <v>663</v>
      </c>
      <c r="I15" s="355" t="s">
        <v>462</v>
      </c>
      <c r="J15" s="355"/>
      <c r="K15" s="355"/>
      <c r="L15" s="355">
        <v>1</v>
      </c>
      <c r="M15" s="358">
        <v>2</v>
      </c>
      <c r="N15" s="358">
        <v>2</v>
      </c>
      <c r="O15" s="358"/>
      <c r="P15" s="355"/>
      <c r="Q15" s="355"/>
      <c r="R15" s="355"/>
      <c r="S15" s="355"/>
      <c r="T15" s="133" t="s">
        <v>694</v>
      </c>
      <c r="U15" s="146">
        <v>508538858</v>
      </c>
      <c r="V15" s="396"/>
      <c r="W15" s="147">
        <v>0.3</v>
      </c>
      <c r="X15" s="147">
        <v>0.55000000000000004</v>
      </c>
      <c r="Y15" s="147">
        <v>0.22</v>
      </c>
      <c r="Z15" s="147">
        <v>0.09</v>
      </c>
      <c r="AA15" s="147">
        <v>0.14000000000000001</v>
      </c>
      <c r="AB15" s="229" t="s">
        <v>954</v>
      </c>
      <c r="AC15" s="477"/>
      <c r="AD15" s="411"/>
      <c r="AE15" s="267" t="s">
        <v>955</v>
      </c>
    </row>
    <row r="16" spans="1:31" ht="306.75" customHeight="1">
      <c r="A16" s="370"/>
      <c r="B16" s="360" t="s">
        <v>689</v>
      </c>
      <c r="C16" s="363" t="s">
        <v>690</v>
      </c>
      <c r="D16" s="356" t="s">
        <v>420</v>
      </c>
      <c r="E16" s="356" t="s">
        <v>691</v>
      </c>
      <c r="F16" s="356" t="s">
        <v>493</v>
      </c>
      <c r="G16" s="356" t="s">
        <v>692</v>
      </c>
      <c r="H16" s="356" t="s">
        <v>663</v>
      </c>
      <c r="I16" s="356" t="s">
        <v>462</v>
      </c>
      <c r="J16" s="356"/>
      <c r="K16" s="356"/>
      <c r="L16" s="356">
        <v>1</v>
      </c>
      <c r="M16" s="359">
        <v>2</v>
      </c>
      <c r="N16" s="359">
        <v>2</v>
      </c>
      <c r="O16" s="359"/>
      <c r="P16" s="356"/>
      <c r="Q16" s="356"/>
      <c r="R16" s="356"/>
      <c r="S16" s="356"/>
      <c r="T16" s="133" t="s">
        <v>696</v>
      </c>
      <c r="U16" s="146">
        <v>0</v>
      </c>
      <c r="V16" s="395"/>
      <c r="W16" s="147">
        <v>0.1</v>
      </c>
      <c r="X16" s="147">
        <v>0.25</v>
      </c>
      <c r="Y16" s="147">
        <v>0.25</v>
      </c>
      <c r="Z16" s="147">
        <v>0.25</v>
      </c>
      <c r="AA16" s="147">
        <v>0.25</v>
      </c>
      <c r="AB16" s="181" t="s">
        <v>956</v>
      </c>
      <c r="AC16" s="478"/>
      <c r="AD16" s="411"/>
      <c r="AE16" s="285" t="s">
        <v>957</v>
      </c>
    </row>
    <row r="17" spans="1:31" ht="43.5">
      <c r="A17" s="372"/>
      <c r="B17" s="342" t="s">
        <v>711</v>
      </c>
      <c r="C17" s="327" t="s">
        <v>712</v>
      </c>
      <c r="D17" s="327" t="s">
        <v>420</v>
      </c>
      <c r="E17" s="327" t="s">
        <v>713</v>
      </c>
      <c r="F17" s="327" t="s">
        <v>522</v>
      </c>
      <c r="G17" s="327" t="s">
        <v>714</v>
      </c>
      <c r="H17" s="327" t="s">
        <v>171</v>
      </c>
      <c r="I17" s="327">
        <v>0.94</v>
      </c>
      <c r="J17" s="327">
        <v>0.15</v>
      </c>
      <c r="K17" s="327">
        <v>0.4</v>
      </c>
      <c r="L17" s="327">
        <v>0.75</v>
      </c>
      <c r="M17" s="327">
        <v>1</v>
      </c>
      <c r="N17" s="327">
        <v>1</v>
      </c>
      <c r="O17" s="327">
        <v>0.15</v>
      </c>
      <c r="P17" s="327">
        <v>0.42</v>
      </c>
      <c r="Q17" s="327">
        <v>0.81</v>
      </c>
      <c r="R17" s="168"/>
      <c r="S17" s="327">
        <f>+R19</f>
        <v>0.98760000000000003</v>
      </c>
      <c r="T17" s="136" t="s">
        <v>715</v>
      </c>
      <c r="U17" s="134">
        <v>0</v>
      </c>
      <c r="V17" s="389">
        <f>+W17*X17+W17*Y17+W17*Z17+W17*AA17+W18*X18+W18*Y18+W18*Z18+W18*AA18+W19*X19+W19*Y19+W19*Z19+W19*AA19+W20*X20+W20*Y20+W20*Z20+W20*AA20</f>
        <v>1</v>
      </c>
      <c r="W17" s="135">
        <v>0.25</v>
      </c>
      <c r="X17" s="135">
        <v>0.19</v>
      </c>
      <c r="Y17" s="135">
        <v>0.31</v>
      </c>
      <c r="Z17" s="135">
        <v>0.26</v>
      </c>
      <c r="AA17" s="183">
        <v>0.24</v>
      </c>
      <c r="AB17" s="230" t="s">
        <v>958</v>
      </c>
      <c r="AC17" s="230" t="s">
        <v>959</v>
      </c>
      <c r="AD17" s="473" t="s">
        <v>960</v>
      </c>
      <c r="AE17" s="445" t="s">
        <v>961</v>
      </c>
    </row>
    <row r="18" spans="1:31" ht="63" customHeight="1">
      <c r="A18" s="372"/>
      <c r="B18" s="343" t="s">
        <v>711</v>
      </c>
      <c r="C18" s="328" t="s">
        <v>712</v>
      </c>
      <c r="D18" s="328" t="s">
        <v>420</v>
      </c>
      <c r="E18" s="328" t="s">
        <v>713</v>
      </c>
      <c r="F18" s="328" t="s">
        <v>522</v>
      </c>
      <c r="G18" s="328" t="s">
        <v>717</v>
      </c>
      <c r="H18" s="328" t="s">
        <v>171</v>
      </c>
      <c r="I18" s="328">
        <v>0.94</v>
      </c>
      <c r="J18" s="328"/>
      <c r="K18" s="328">
        <v>0.4</v>
      </c>
      <c r="L18" s="328">
        <v>0.75</v>
      </c>
      <c r="M18" s="328">
        <v>1</v>
      </c>
      <c r="N18" s="328">
        <v>1</v>
      </c>
      <c r="O18" s="328"/>
      <c r="P18" s="328"/>
      <c r="Q18" s="328"/>
      <c r="R18" s="170"/>
      <c r="S18" s="328"/>
      <c r="T18" s="136" t="s">
        <v>718</v>
      </c>
      <c r="U18" s="134">
        <v>44000000</v>
      </c>
      <c r="V18" s="397"/>
      <c r="W18" s="135">
        <v>0.25</v>
      </c>
      <c r="X18" s="135">
        <v>0.15</v>
      </c>
      <c r="Y18" s="135">
        <v>0.17</v>
      </c>
      <c r="Z18" s="135">
        <v>0.49</v>
      </c>
      <c r="AA18" s="183">
        <v>0.19</v>
      </c>
      <c r="AB18" s="155" t="s">
        <v>719</v>
      </c>
      <c r="AC18" s="232" t="s">
        <v>962</v>
      </c>
      <c r="AD18" s="474"/>
      <c r="AE18" s="446"/>
    </row>
    <row r="19" spans="1:31" ht="58.5" customHeight="1">
      <c r="A19" s="372"/>
      <c r="B19" s="343" t="s">
        <v>711</v>
      </c>
      <c r="C19" s="328" t="s">
        <v>712</v>
      </c>
      <c r="D19" s="328" t="s">
        <v>420</v>
      </c>
      <c r="E19" s="328" t="s">
        <v>713</v>
      </c>
      <c r="F19" s="328" t="s">
        <v>522</v>
      </c>
      <c r="G19" s="328" t="s">
        <v>720</v>
      </c>
      <c r="H19" s="328" t="s">
        <v>171</v>
      </c>
      <c r="I19" s="328">
        <v>0.94</v>
      </c>
      <c r="J19" s="328"/>
      <c r="K19" s="328">
        <v>0.4</v>
      </c>
      <c r="L19" s="328">
        <v>0.75</v>
      </c>
      <c r="M19" s="328">
        <v>1</v>
      </c>
      <c r="N19" s="328">
        <v>1</v>
      </c>
      <c r="O19" s="328"/>
      <c r="P19" s="328"/>
      <c r="Q19" s="328"/>
      <c r="R19" s="170">
        <v>0.98760000000000003</v>
      </c>
      <c r="S19" s="328"/>
      <c r="T19" s="136" t="s">
        <v>721</v>
      </c>
      <c r="U19" s="134">
        <v>0</v>
      </c>
      <c r="V19" s="397"/>
      <c r="W19" s="135">
        <v>0.25</v>
      </c>
      <c r="X19" s="135">
        <v>0.3</v>
      </c>
      <c r="Y19" s="135">
        <v>0.2</v>
      </c>
      <c r="Z19" s="135">
        <v>0.4</v>
      </c>
      <c r="AA19" s="183">
        <v>0.1</v>
      </c>
      <c r="AB19" s="155" t="s">
        <v>722</v>
      </c>
      <c r="AC19" s="230" t="s">
        <v>963</v>
      </c>
      <c r="AD19" s="474"/>
      <c r="AE19" s="446"/>
    </row>
    <row r="20" spans="1:31" ht="103.5" customHeight="1">
      <c r="A20" s="372"/>
      <c r="B20" s="344" t="s">
        <v>711</v>
      </c>
      <c r="C20" s="329" t="s">
        <v>712</v>
      </c>
      <c r="D20" s="329" t="s">
        <v>420</v>
      </c>
      <c r="E20" s="329" t="s">
        <v>713</v>
      </c>
      <c r="F20" s="329" t="s">
        <v>522</v>
      </c>
      <c r="G20" s="329" t="s">
        <v>723</v>
      </c>
      <c r="H20" s="329" t="s">
        <v>171</v>
      </c>
      <c r="I20" s="329">
        <v>0.94</v>
      </c>
      <c r="J20" s="329"/>
      <c r="K20" s="329">
        <v>0.4</v>
      </c>
      <c r="L20" s="329">
        <v>0.75</v>
      </c>
      <c r="M20" s="329">
        <v>1</v>
      </c>
      <c r="N20" s="329">
        <v>1</v>
      </c>
      <c r="O20" s="329"/>
      <c r="P20" s="329"/>
      <c r="Q20" s="329"/>
      <c r="R20" s="169"/>
      <c r="S20" s="329"/>
      <c r="T20" s="136" t="s">
        <v>724</v>
      </c>
      <c r="U20" s="134">
        <v>0</v>
      </c>
      <c r="V20" s="390"/>
      <c r="W20" s="135">
        <v>0.25</v>
      </c>
      <c r="X20" s="135">
        <v>0.33</v>
      </c>
      <c r="Y20" s="135">
        <v>0.15</v>
      </c>
      <c r="Z20" s="135">
        <v>0.35</v>
      </c>
      <c r="AA20" s="183">
        <v>0.17</v>
      </c>
      <c r="AB20" s="185" t="s">
        <v>964</v>
      </c>
      <c r="AC20" s="264" t="s">
        <v>965</v>
      </c>
      <c r="AD20" s="474"/>
      <c r="AE20" s="451"/>
    </row>
    <row r="21" spans="1:31" ht="64.5" customHeight="1">
      <c r="A21" s="372"/>
      <c r="B21" s="342" t="s">
        <v>726</v>
      </c>
      <c r="C21" s="327" t="s">
        <v>727</v>
      </c>
      <c r="D21" s="327" t="s">
        <v>420</v>
      </c>
      <c r="E21" s="327" t="s">
        <v>728</v>
      </c>
      <c r="F21" s="327" t="s">
        <v>536</v>
      </c>
      <c r="G21" s="327" t="s">
        <v>729</v>
      </c>
      <c r="H21" s="327" t="s">
        <v>171</v>
      </c>
      <c r="I21" s="327" t="s">
        <v>462</v>
      </c>
      <c r="J21" s="327">
        <v>0.4</v>
      </c>
      <c r="K21" s="327">
        <v>0.6</v>
      </c>
      <c r="L21" s="327">
        <v>0.84</v>
      </c>
      <c r="M21" s="327">
        <v>1</v>
      </c>
      <c r="N21" s="327">
        <v>1</v>
      </c>
      <c r="O21" s="327">
        <v>0.4</v>
      </c>
      <c r="P21" s="327">
        <v>0.63200000000000001</v>
      </c>
      <c r="Q21" s="327">
        <v>0.74</v>
      </c>
      <c r="R21" s="327">
        <v>0.98719999999999997</v>
      </c>
      <c r="S21" s="327">
        <f>+R21</f>
        <v>0.98719999999999997</v>
      </c>
      <c r="T21" s="136" t="s">
        <v>730</v>
      </c>
      <c r="U21" s="134">
        <v>0</v>
      </c>
      <c r="V21" s="398">
        <f>+W21*X21+W21*Y21+W21*Z21+W21*AA21+W22*X22+W22*Y22+W22*Z22+W22*AA22+W23*X23+W23*Y23+W23*Z23+W23*AA23</f>
        <v>0.98853999999999997</v>
      </c>
      <c r="W21" s="135">
        <v>0.3</v>
      </c>
      <c r="X21" s="135">
        <v>1</v>
      </c>
      <c r="Y21" s="135"/>
      <c r="Z21" s="135"/>
      <c r="AA21" s="183"/>
      <c r="AB21" s="254" t="s">
        <v>966</v>
      </c>
      <c r="AC21" s="416" t="s">
        <v>967</v>
      </c>
      <c r="AD21" s="464" t="s">
        <v>968</v>
      </c>
      <c r="AE21" s="287" t="s">
        <v>969</v>
      </c>
    </row>
    <row r="22" spans="1:31" ht="67.5" customHeight="1">
      <c r="A22" s="372"/>
      <c r="B22" s="343" t="s">
        <v>726</v>
      </c>
      <c r="C22" s="328" t="s">
        <v>727</v>
      </c>
      <c r="D22" s="328" t="s">
        <v>420</v>
      </c>
      <c r="E22" s="328" t="s">
        <v>728</v>
      </c>
      <c r="F22" s="328" t="s">
        <v>536</v>
      </c>
      <c r="G22" s="328" t="s">
        <v>729</v>
      </c>
      <c r="H22" s="328" t="s">
        <v>171</v>
      </c>
      <c r="I22" s="328" t="s">
        <v>462</v>
      </c>
      <c r="J22" s="328"/>
      <c r="K22" s="328">
        <v>0.25</v>
      </c>
      <c r="L22" s="328">
        <v>0.25</v>
      </c>
      <c r="M22" s="328">
        <v>0.25</v>
      </c>
      <c r="N22" s="328">
        <v>1</v>
      </c>
      <c r="O22" s="328"/>
      <c r="P22" s="328"/>
      <c r="Q22" s="328"/>
      <c r="R22" s="328"/>
      <c r="S22" s="328"/>
      <c r="T22" s="136" t="s">
        <v>543</v>
      </c>
      <c r="U22" s="134">
        <v>95000000</v>
      </c>
      <c r="V22" s="399"/>
      <c r="W22" s="135">
        <v>0.6</v>
      </c>
      <c r="X22" s="135">
        <v>0.25</v>
      </c>
      <c r="Y22" s="135">
        <v>0.25</v>
      </c>
      <c r="Z22" s="135">
        <v>0.25</v>
      </c>
      <c r="AA22" s="183">
        <v>0.23089999999999999</v>
      </c>
      <c r="AB22" s="231" t="s">
        <v>970</v>
      </c>
      <c r="AC22" s="479"/>
      <c r="AD22" s="465"/>
      <c r="AE22" s="286" t="s">
        <v>971</v>
      </c>
    </row>
    <row r="23" spans="1:31" ht="63" customHeight="1">
      <c r="A23" s="372"/>
      <c r="B23" s="344" t="s">
        <v>726</v>
      </c>
      <c r="C23" s="329" t="s">
        <v>727</v>
      </c>
      <c r="D23" s="329" t="s">
        <v>420</v>
      </c>
      <c r="E23" s="329" t="s">
        <v>728</v>
      </c>
      <c r="F23" s="329" t="s">
        <v>536</v>
      </c>
      <c r="G23" s="329" t="s">
        <v>729</v>
      </c>
      <c r="H23" s="329" t="s">
        <v>171</v>
      </c>
      <c r="I23" s="329" t="s">
        <v>462</v>
      </c>
      <c r="J23" s="329"/>
      <c r="K23" s="329">
        <v>0</v>
      </c>
      <c r="L23" s="329">
        <v>0</v>
      </c>
      <c r="M23" s="329">
        <v>1</v>
      </c>
      <c r="N23" s="329">
        <v>1</v>
      </c>
      <c r="O23" s="329"/>
      <c r="P23" s="329"/>
      <c r="Q23" s="329"/>
      <c r="R23" s="329"/>
      <c r="S23" s="329"/>
      <c r="T23" s="136" t="s">
        <v>731</v>
      </c>
      <c r="U23" s="134">
        <v>0</v>
      </c>
      <c r="V23" s="484"/>
      <c r="W23" s="135">
        <v>0.1</v>
      </c>
      <c r="X23" s="135"/>
      <c r="Y23" s="135"/>
      <c r="Z23" s="135"/>
      <c r="AA23" s="183">
        <v>1</v>
      </c>
      <c r="AB23" s="246"/>
      <c r="AC23" s="479"/>
      <c r="AD23" s="466"/>
      <c r="AE23" s="288" t="s">
        <v>972</v>
      </c>
    </row>
    <row r="24" spans="1:31" ht="193.5" customHeight="1">
      <c r="A24" s="372"/>
      <c r="B24" s="345" t="s">
        <v>732</v>
      </c>
      <c r="C24" s="330" t="s">
        <v>733</v>
      </c>
      <c r="D24" s="330" t="s">
        <v>420</v>
      </c>
      <c r="E24" s="330" t="s">
        <v>734</v>
      </c>
      <c r="F24" s="330" t="s">
        <v>549</v>
      </c>
      <c r="G24" s="330" t="s">
        <v>734</v>
      </c>
      <c r="H24" s="330" t="s">
        <v>171</v>
      </c>
      <c r="I24" s="330" t="s">
        <v>462</v>
      </c>
      <c r="J24" s="327">
        <v>0.15</v>
      </c>
      <c r="K24" s="327">
        <v>0.5</v>
      </c>
      <c r="L24" s="327">
        <v>0.65</v>
      </c>
      <c r="M24" s="327">
        <v>1</v>
      </c>
      <c r="N24" s="327">
        <v>1</v>
      </c>
      <c r="O24" s="327">
        <v>0.15</v>
      </c>
      <c r="P24" s="327">
        <v>0.5</v>
      </c>
      <c r="Q24" s="327">
        <v>0.65</v>
      </c>
      <c r="R24" s="327">
        <v>1</v>
      </c>
      <c r="S24" s="327">
        <f>+R24</f>
        <v>1</v>
      </c>
      <c r="T24" s="136" t="s">
        <v>551</v>
      </c>
      <c r="U24" s="136" t="s">
        <v>735</v>
      </c>
      <c r="V24" s="480">
        <f>+W24*X24+W24*Y24+W24*Z24+W24*AA24+W25*X25+W25*Y25+W25*Z25+W25*AA25+W26*X26+W26*Y26+W26*Z26+W26*AA26</f>
        <v>1</v>
      </c>
      <c r="W24" s="137">
        <v>0.34</v>
      </c>
      <c r="X24" s="137">
        <v>0.25</v>
      </c>
      <c r="Y24" s="137">
        <v>0.25</v>
      </c>
      <c r="Z24" s="137">
        <v>0.25</v>
      </c>
      <c r="AA24" s="184">
        <v>0.25</v>
      </c>
      <c r="AB24" s="230" t="s">
        <v>736</v>
      </c>
      <c r="AC24" s="426" t="s">
        <v>973</v>
      </c>
      <c r="AD24" s="467" t="s">
        <v>974</v>
      </c>
      <c r="AE24" s="447" t="s">
        <v>975</v>
      </c>
    </row>
    <row r="25" spans="1:31" ht="65.25" customHeight="1">
      <c r="A25" s="372"/>
      <c r="B25" s="346" t="s">
        <v>732</v>
      </c>
      <c r="C25" s="331" t="s">
        <v>733</v>
      </c>
      <c r="D25" s="331" t="s">
        <v>420</v>
      </c>
      <c r="E25" s="331" t="s">
        <v>734</v>
      </c>
      <c r="F25" s="331" t="s">
        <v>549</v>
      </c>
      <c r="G25" s="331" t="s">
        <v>734</v>
      </c>
      <c r="H25" s="331" t="s">
        <v>171</v>
      </c>
      <c r="I25" s="331" t="s">
        <v>462</v>
      </c>
      <c r="J25" s="328"/>
      <c r="K25" s="328">
        <v>0.5</v>
      </c>
      <c r="L25" s="328">
        <v>0.65</v>
      </c>
      <c r="M25" s="328">
        <v>1</v>
      </c>
      <c r="N25" s="328">
        <v>1</v>
      </c>
      <c r="O25" s="328"/>
      <c r="P25" s="328"/>
      <c r="Q25" s="328"/>
      <c r="R25" s="328"/>
      <c r="S25" s="328"/>
      <c r="T25" s="136" t="s">
        <v>737</v>
      </c>
      <c r="U25" s="136" t="s">
        <v>738</v>
      </c>
      <c r="V25" s="399"/>
      <c r="W25" s="137">
        <v>0.33</v>
      </c>
      <c r="X25" s="137">
        <v>0</v>
      </c>
      <c r="Y25" s="137">
        <v>0.5</v>
      </c>
      <c r="Z25" s="137">
        <v>0.25</v>
      </c>
      <c r="AA25" s="184">
        <v>0.25</v>
      </c>
      <c r="AB25" s="230" t="s">
        <v>976</v>
      </c>
      <c r="AC25" s="475"/>
      <c r="AD25" s="468"/>
      <c r="AE25" s="463"/>
    </row>
    <row r="26" spans="1:31" ht="89.25" customHeight="1">
      <c r="A26" s="372"/>
      <c r="B26" s="347" t="s">
        <v>732</v>
      </c>
      <c r="C26" s="332" t="s">
        <v>733</v>
      </c>
      <c r="D26" s="332" t="s">
        <v>420</v>
      </c>
      <c r="E26" s="332" t="s">
        <v>734</v>
      </c>
      <c r="F26" s="332" t="s">
        <v>549</v>
      </c>
      <c r="G26" s="332" t="s">
        <v>734</v>
      </c>
      <c r="H26" s="332" t="s">
        <v>171</v>
      </c>
      <c r="I26" s="332" t="s">
        <v>462</v>
      </c>
      <c r="J26" s="329"/>
      <c r="K26" s="329">
        <v>0.5</v>
      </c>
      <c r="L26" s="329">
        <v>0.65</v>
      </c>
      <c r="M26" s="329">
        <v>1</v>
      </c>
      <c r="N26" s="329">
        <v>1</v>
      </c>
      <c r="O26" s="329"/>
      <c r="P26" s="329"/>
      <c r="Q26" s="329"/>
      <c r="R26" s="329"/>
      <c r="S26" s="329"/>
      <c r="T26" s="136" t="s">
        <v>739</v>
      </c>
      <c r="U26" s="136" t="s">
        <v>738</v>
      </c>
      <c r="V26" s="400"/>
      <c r="W26" s="137">
        <v>0.33</v>
      </c>
      <c r="X26" s="137">
        <v>0.25</v>
      </c>
      <c r="Y26" s="137">
        <v>0.25</v>
      </c>
      <c r="Z26" s="137">
        <v>0.25</v>
      </c>
      <c r="AA26" s="184">
        <v>0.25</v>
      </c>
      <c r="AB26" s="235" t="s">
        <v>977</v>
      </c>
      <c r="AC26" s="476"/>
      <c r="AD26" s="469"/>
      <c r="AE26" s="463"/>
    </row>
    <row r="27" spans="1:31" ht="127.5" customHeight="1">
      <c r="A27" s="372"/>
      <c r="B27" s="342" t="s">
        <v>746</v>
      </c>
      <c r="C27" s="327" t="s">
        <v>580</v>
      </c>
      <c r="D27" s="327" t="s">
        <v>420</v>
      </c>
      <c r="E27" s="327" t="s">
        <v>177</v>
      </c>
      <c r="F27" s="327" t="s">
        <v>581</v>
      </c>
      <c r="G27" s="327" t="s">
        <v>179</v>
      </c>
      <c r="H27" s="327" t="s">
        <v>171</v>
      </c>
      <c r="I27" s="327" t="s">
        <v>462</v>
      </c>
      <c r="J27" s="327">
        <v>0.25</v>
      </c>
      <c r="K27" s="327">
        <v>0.5</v>
      </c>
      <c r="L27" s="327">
        <v>0.75</v>
      </c>
      <c r="M27" s="327">
        <v>1</v>
      </c>
      <c r="N27" s="327">
        <v>1</v>
      </c>
      <c r="O27" s="327"/>
      <c r="P27" s="327">
        <v>0.5</v>
      </c>
      <c r="Q27" s="327">
        <v>0.75</v>
      </c>
      <c r="R27" s="168"/>
      <c r="S27" s="327">
        <f>+Q27</f>
        <v>0.75</v>
      </c>
      <c r="T27" s="136" t="s">
        <v>584</v>
      </c>
      <c r="U27" s="134">
        <v>0</v>
      </c>
      <c r="V27" s="389">
        <f>+W27*X27+W27*Y27+W27*Z27+W27*AA27+W28*X28+W28*Y28+W28*Z28+W28*AA28</f>
        <v>0.75</v>
      </c>
      <c r="W27" s="135">
        <v>0.5</v>
      </c>
      <c r="X27" s="135">
        <v>0.25</v>
      </c>
      <c r="Y27" s="135">
        <v>0.25</v>
      </c>
      <c r="Z27" s="135">
        <v>0.25</v>
      </c>
      <c r="AA27" s="183"/>
      <c r="AB27" s="255" t="s">
        <v>978</v>
      </c>
      <c r="AC27" s="425" t="s">
        <v>979</v>
      </c>
      <c r="AD27" s="467" t="s">
        <v>980</v>
      </c>
      <c r="AE27" s="485" t="s">
        <v>981</v>
      </c>
    </row>
    <row r="28" spans="1:31" ht="168" customHeight="1">
      <c r="A28" s="372"/>
      <c r="B28" s="344" t="s">
        <v>746</v>
      </c>
      <c r="C28" s="329" t="s">
        <v>580</v>
      </c>
      <c r="D28" s="329" t="s">
        <v>420</v>
      </c>
      <c r="E28" s="329" t="s">
        <v>177</v>
      </c>
      <c r="F28" s="329" t="s">
        <v>581</v>
      </c>
      <c r="G28" s="329" t="s">
        <v>179</v>
      </c>
      <c r="H28" s="329" t="s">
        <v>171</v>
      </c>
      <c r="I28" s="329" t="s">
        <v>462</v>
      </c>
      <c r="J28" s="329"/>
      <c r="K28" s="329">
        <v>1</v>
      </c>
      <c r="L28" s="329">
        <v>1</v>
      </c>
      <c r="M28" s="329">
        <v>1</v>
      </c>
      <c r="N28" s="329">
        <v>1</v>
      </c>
      <c r="O28" s="329"/>
      <c r="P28" s="329"/>
      <c r="Q28" s="329"/>
      <c r="R28" s="169"/>
      <c r="S28" s="329"/>
      <c r="T28" s="136" t="s">
        <v>588</v>
      </c>
      <c r="U28" s="134">
        <v>0</v>
      </c>
      <c r="V28" s="390"/>
      <c r="W28" s="135">
        <v>0.5</v>
      </c>
      <c r="X28" s="135">
        <v>0.25</v>
      </c>
      <c r="Y28" s="135">
        <v>0.25</v>
      </c>
      <c r="Z28" s="135">
        <v>0.25</v>
      </c>
      <c r="AA28" s="183"/>
      <c r="AB28" s="239" t="s">
        <v>982</v>
      </c>
      <c r="AC28" s="425"/>
      <c r="AD28" s="487"/>
      <c r="AE28" s="486"/>
    </row>
    <row r="29" spans="1:31">
      <c r="A29" s="122"/>
      <c r="B29" s="122"/>
      <c r="C29" s="122"/>
      <c r="D29" s="122"/>
      <c r="E29" s="122"/>
      <c r="F29" s="122"/>
      <c r="G29" s="122"/>
      <c r="H29" s="122"/>
      <c r="I29" s="122"/>
      <c r="J29" s="204">
        <f>SUM(J7:J28)/7</f>
        <v>0.18571428571428572</v>
      </c>
      <c r="K29" s="204">
        <f>AVERAGE(K7:K28)</f>
        <v>0.39249999999999996</v>
      </c>
      <c r="L29" s="204">
        <f>AVERAGE(L7:L28)</f>
        <v>0.6427272727272727</v>
      </c>
      <c r="M29" s="122"/>
      <c r="N29" s="122"/>
      <c r="O29" s="122"/>
      <c r="P29" s="122"/>
      <c r="Q29" s="122"/>
      <c r="R29" s="122"/>
      <c r="S29" s="204">
        <f>AVERAGE(S7:S28)</f>
        <v>0.89692857142857141</v>
      </c>
      <c r="T29" s="122"/>
      <c r="U29" s="122"/>
      <c r="V29" s="204">
        <f>SUM(V7:V28)/7</f>
        <v>0.92943142857142858</v>
      </c>
      <c r="X29" s="204"/>
      <c r="Y29" s="122"/>
      <c r="Z29" s="122"/>
      <c r="AA29" s="122"/>
    </row>
    <row r="30" spans="1:31" ht="14.25" customHeight="1">
      <c r="E30"/>
      <c r="G30"/>
    </row>
    <row r="31" spans="1:31" ht="14.25" customHeight="1">
      <c r="E31"/>
      <c r="G31"/>
    </row>
    <row r="32" spans="1:31" ht="14.25" customHeight="1">
      <c r="E32"/>
      <c r="G32"/>
    </row>
    <row r="33" spans="5:22" ht="14.25" customHeight="1">
      <c r="E33"/>
      <c r="G33"/>
      <c r="T33" s="151"/>
      <c r="U33" s="151"/>
      <c r="V33" s="151"/>
    </row>
    <row r="34" spans="5:22" ht="14.25" customHeight="1">
      <c r="E34"/>
      <c r="G34"/>
      <c r="U34" s="151"/>
      <c r="V34" s="151"/>
    </row>
    <row r="35" spans="5:22" ht="14.25" customHeight="1">
      <c r="E35"/>
      <c r="G35"/>
    </row>
    <row r="36" spans="5:22" ht="14.25" customHeight="1">
      <c r="E36"/>
      <c r="G36"/>
    </row>
    <row r="37" spans="5:22" ht="14.25" customHeight="1">
      <c r="E37"/>
      <c r="G37"/>
    </row>
    <row r="38" spans="5:22" ht="14.25" customHeight="1">
      <c r="E38"/>
      <c r="G38"/>
    </row>
    <row r="39" spans="5:22" ht="14.25" customHeight="1">
      <c r="E39"/>
      <c r="G39"/>
    </row>
    <row r="40" spans="5:22" ht="14.25" customHeight="1">
      <c r="E40"/>
      <c r="G40"/>
      <c r="K40">
        <f>350/7</f>
        <v>50</v>
      </c>
    </row>
    <row r="41" spans="5:22" ht="14.25" customHeight="1">
      <c r="E41"/>
      <c r="G41"/>
    </row>
    <row r="42" spans="5:22" ht="14.25" customHeight="1">
      <c r="E42"/>
      <c r="G42"/>
    </row>
    <row r="43" spans="5:22" ht="14.25" customHeight="1">
      <c r="E43"/>
      <c r="G43"/>
    </row>
    <row r="44" spans="5:22" ht="14.25" customHeight="1">
      <c r="E44"/>
      <c r="G44"/>
    </row>
    <row r="45" spans="5:22" ht="14.25" customHeight="1">
      <c r="E45"/>
      <c r="G45"/>
    </row>
    <row r="46" spans="5:22" ht="14.25" customHeight="1">
      <c r="E46"/>
      <c r="G46"/>
    </row>
    <row r="47" spans="5:22" ht="14.25" customHeight="1">
      <c r="E47"/>
      <c r="G47"/>
    </row>
    <row r="48" spans="5:22" ht="14.25" customHeight="1">
      <c r="E48"/>
      <c r="G48"/>
    </row>
    <row r="49" spans="5:7" ht="14.25" customHeight="1">
      <c r="E49"/>
      <c r="G49"/>
    </row>
    <row r="50" spans="5:7" ht="14.25" customHeight="1">
      <c r="E50"/>
      <c r="G50"/>
    </row>
    <row r="51" spans="5:7" ht="14.25" customHeight="1">
      <c r="E51"/>
      <c r="G51"/>
    </row>
    <row r="52" spans="5:7" ht="14.25" customHeight="1">
      <c r="E52"/>
      <c r="G52"/>
    </row>
    <row r="53" spans="5:7" ht="14.25" customHeight="1">
      <c r="E53"/>
      <c r="G53"/>
    </row>
    <row r="54" spans="5:7" ht="14.25" customHeight="1">
      <c r="E54"/>
      <c r="G54"/>
    </row>
    <row r="55" spans="5:7" ht="14.25" customHeight="1">
      <c r="E55"/>
      <c r="G55"/>
    </row>
    <row r="56" spans="5:7" ht="14.25" customHeight="1">
      <c r="E56"/>
      <c r="G56"/>
    </row>
    <row r="57" spans="5:7" ht="14.25" customHeight="1">
      <c r="E57"/>
      <c r="G57"/>
    </row>
    <row r="58" spans="5:7" ht="14.25" customHeight="1">
      <c r="E58"/>
      <c r="G58"/>
    </row>
    <row r="59" spans="5:7" ht="14.25" customHeight="1">
      <c r="E59"/>
      <c r="G59"/>
    </row>
    <row r="60" spans="5:7" ht="14.25" customHeight="1">
      <c r="E60"/>
      <c r="G60"/>
    </row>
    <row r="61" spans="5:7" ht="14.25" customHeight="1">
      <c r="E61"/>
      <c r="G61"/>
    </row>
    <row r="62" spans="5:7" ht="14.25" customHeight="1">
      <c r="E62"/>
      <c r="G62"/>
    </row>
    <row r="63" spans="5:7" ht="14.25" customHeight="1">
      <c r="E63"/>
      <c r="G63"/>
    </row>
    <row r="64" spans="5:7" ht="14.25" customHeight="1">
      <c r="E64"/>
      <c r="G64"/>
    </row>
    <row r="65" spans="5:7" ht="14.25" customHeight="1">
      <c r="E65"/>
      <c r="G65"/>
    </row>
    <row r="66" spans="5:7" ht="14.25" customHeight="1">
      <c r="E66"/>
      <c r="G66"/>
    </row>
    <row r="67" spans="5:7" ht="14.25" customHeight="1">
      <c r="E67"/>
      <c r="G67"/>
    </row>
    <row r="68" spans="5:7" ht="14.25" customHeight="1">
      <c r="E68"/>
      <c r="G68"/>
    </row>
    <row r="69" spans="5:7" ht="14.25" customHeight="1">
      <c r="E69"/>
      <c r="G69"/>
    </row>
    <row r="70" spans="5:7" ht="14.25" customHeight="1">
      <c r="E70"/>
      <c r="G70"/>
    </row>
    <row r="71" spans="5:7" ht="14.25" customHeight="1">
      <c r="E71"/>
      <c r="G71"/>
    </row>
    <row r="72" spans="5:7" ht="14.25" customHeight="1">
      <c r="E72"/>
      <c r="G72"/>
    </row>
    <row r="73" spans="5:7" ht="14.25" customHeight="1">
      <c r="E73"/>
      <c r="G73"/>
    </row>
    <row r="74" spans="5:7" ht="14.25" customHeight="1">
      <c r="E74"/>
      <c r="G74"/>
    </row>
    <row r="75" spans="5:7" ht="14.25" customHeight="1">
      <c r="E75"/>
      <c r="G75"/>
    </row>
    <row r="76" spans="5:7" ht="14.25" customHeight="1">
      <c r="E76"/>
      <c r="G76"/>
    </row>
    <row r="77" spans="5:7" ht="14.25" customHeight="1">
      <c r="E77"/>
      <c r="G77"/>
    </row>
    <row r="78" spans="5:7" ht="14.25" customHeight="1">
      <c r="E78"/>
      <c r="G78"/>
    </row>
    <row r="79" spans="5:7" ht="14.25" customHeight="1">
      <c r="E79"/>
      <c r="G79"/>
    </row>
    <row r="80" spans="5: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E245"/>
      <c r="G245"/>
    </row>
    <row r="246" spans="5:7" ht="14.25" customHeight="1">
      <c r="E246"/>
      <c r="G246"/>
    </row>
    <row r="247" spans="5:7" ht="14.25" customHeight="1">
      <c r="E247"/>
      <c r="G247"/>
    </row>
    <row r="248" spans="5:7" ht="14.25" customHeight="1">
      <c r="E248"/>
      <c r="G248"/>
    </row>
    <row r="249" spans="5:7" ht="14.25" customHeight="1">
      <c r="E249"/>
      <c r="G249"/>
    </row>
    <row r="250" spans="5:7" ht="14.25" customHeight="1">
      <c r="E250"/>
      <c r="G250"/>
    </row>
    <row r="251" spans="5:7" ht="14.25" customHeight="1">
      <c r="E251"/>
      <c r="G251"/>
    </row>
    <row r="252" spans="5:7" ht="14.25" customHeight="1">
      <c r="E252"/>
      <c r="G252"/>
    </row>
    <row r="253" spans="5:7" ht="14.25" customHeight="1">
      <c r="E253"/>
      <c r="G253"/>
    </row>
    <row r="254" spans="5:7" ht="14.25" customHeight="1">
      <c r="E254"/>
      <c r="G254"/>
    </row>
    <row r="255" spans="5:7" ht="14.25" customHeight="1">
      <c r="E255"/>
      <c r="G255"/>
    </row>
    <row r="256" spans="5:7" ht="14.25" customHeight="1">
      <c r="E256"/>
      <c r="G256"/>
    </row>
    <row r="257" spans="5:7" ht="14.25" customHeight="1">
      <c r="E257"/>
      <c r="G257"/>
    </row>
    <row r="258" spans="5:7" ht="14.25" customHeight="1">
      <c r="E258"/>
      <c r="G258"/>
    </row>
    <row r="259" spans="5:7" ht="14.25" customHeight="1">
      <c r="E259"/>
      <c r="G259"/>
    </row>
    <row r="260" spans="5:7" ht="14.25" customHeight="1">
      <c r="E260"/>
      <c r="G260"/>
    </row>
    <row r="261" spans="5:7" ht="14.25" customHeight="1">
      <c r="E261"/>
      <c r="G261"/>
    </row>
    <row r="262" spans="5:7" ht="14.25" customHeight="1">
      <c r="E262"/>
      <c r="G262"/>
    </row>
    <row r="263" spans="5:7" ht="14.25" customHeight="1">
      <c r="E263"/>
      <c r="G263"/>
    </row>
    <row r="264" spans="5:7" ht="14.25" customHeight="1">
      <c r="G264"/>
    </row>
    <row r="265" spans="5:7" ht="14.25" customHeight="1">
      <c r="G265"/>
    </row>
    <row r="266" spans="5:7" ht="14.25" customHeight="1">
      <c r="G266"/>
    </row>
    <row r="267" spans="5:7" ht="14.25" customHeight="1">
      <c r="G267"/>
    </row>
    <row r="268" spans="5:7" ht="14.25" customHeight="1">
      <c r="G268"/>
    </row>
    <row r="269" spans="5:7" ht="14.25" customHeight="1">
      <c r="G269"/>
    </row>
    <row r="270" spans="5:7" ht="14.25" customHeight="1">
      <c r="G270"/>
    </row>
    <row r="271" spans="5:7" ht="14.25" customHeight="1">
      <c r="G271"/>
    </row>
    <row r="272" spans="5:7" ht="14.25" customHeight="1">
      <c r="G272"/>
    </row>
    <row r="273" spans="7:7" ht="14.25" customHeight="1">
      <c r="G273"/>
    </row>
    <row r="274" spans="7:7" ht="14.25" customHeight="1">
      <c r="G274"/>
    </row>
    <row r="275" spans="7:7" ht="14.25" customHeight="1">
      <c r="G275"/>
    </row>
    <row r="276" spans="7:7" ht="14.25" customHeight="1">
      <c r="G276"/>
    </row>
    <row r="277" spans="7:7" ht="14.25" customHeight="1">
      <c r="G277"/>
    </row>
    <row r="278" spans="7:7" ht="14.25" customHeight="1">
      <c r="G278"/>
    </row>
    <row r="279" spans="7:7" ht="14.25" customHeight="1">
      <c r="G279"/>
    </row>
    <row r="280" spans="7:7" ht="14.25" customHeight="1">
      <c r="G280"/>
    </row>
    <row r="281" spans="7:7" ht="14.25" customHeight="1">
      <c r="G281"/>
    </row>
    <row r="282" spans="7:7" ht="14.25" customHeight="1">
      <c r="G282"/>
    </row>
    <row r="283" spans="7:7" ht="14.25" customHeight="1">
      <c r="G283"/>
    </row>
    <row r="284" spans="7:7" ht="14.25" customHeight="1">
      <c r="G284"/>
    </row>
    <row r="285" spans="7:7" ht="14.25" customHeight="1">
      <c r="G285"/>
    </row>
    <row r="286" spans="7:7" ht="14.25" customHeight="1">
      <c r="G286"/>
    </row>
    <row r="287" spans="7:7" ht="14.25" customHeight="1">
      <c r="G287"/>
    </row>
    <row r="288" spans="7:7" ht="14.25" customHeight="1">
      <c r="G288"/>
    </row>
    <row r="289" spans="7:7" ht="14.25" customHeight="1">
      <c r="G289"/>
    </row>
    <row r="290" spans="7:7" ht="14.25" customHeight="1">
      <c r="G290"/>
    </row>
    <row r="291" spans="7:7" ht="14.25" customHeight="1">
      <c r="G291"/>
    </row>
    <row r="292" spans="7:7" ht="14.25" customHeight="1">
      <c r="G292"/>
    </row>
    <row r="293" spans="7:7" ht="14.25" customHeight="1">
      <c r="G293"/>
    </row>
    <row r="294" spans="7:7" ht="14.25" customHeight="1">
      <c r="G294"/>
    </row>
    <row r="295" spans="7:7" ht="14.25" customHeight="1">
      <c r="G295"/>
    </row>
    <row r="296" spans="7:7" ht="14.25" customHeight="1">
      <c r="G296"/>
    </row>
    <row r="297" spans="7:7" ht="14.25" customHeight="1">
      <c r="G297"/>
    </row>
    <row r="298" spans="7:7" ht="14.25" customHeight="1">
      <c r="G298"/>
    </row>
    <row r="299" spans="7:7" ht="14.25" customHeight="1">
      <c r="G299"/>
    </row>
    <row r="300" spans="7:7" ht="14.25" customHeight="1">
      <c r="G300"/>
    </row>
    <row r="301" spans="7:7" ht="14.25" customHeight="1">
      <c r="G301"/>
    </row>
    <row r="302" spans="7:7" ht="14.25" customHeight="1">
      <c r="G302"/>
    </row>
    <row r="303" spans="7:7" ht="14.25" customHeight="1">
      <c r="G303"/>
    </row>
    <row r="304" spans="7: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row r="950" spans="7:7" ht="14.25" customHeight="1">
      <c r="G950"/>
    </row>
    <row r="951" spans="7:7" ht="14.25" customHeight="1">
      <c r="G951"/>
    </row>
    <row r="952" spans="7:7" ht="14.25" customHeight="1">
      <c r="G952"/>
    </row>
    <row r="953" spans="7:7" ht="14.25" customHeight="1">
      <c r="G953"/>
    </row>
    <row r="954" spans="7:7" ht="14.25" customHeight="1">
      <c r="G954"/>
    </row>
    <row r="955" spans="7:7" ht="14.25" customHeight="1">
      <c r="G955"/>
    </row>
    <row r="956" spans="7:7" ht="14.25" customHeight="1">
      <c r="G956"/>
    </row>
    <row r="957" spans="7:7" ht="14.25" customHeight="1">
      <c r="G957"/>
    </row>
    <row r="958" spans="7:7" ht="14.25" customHeight="1">
      <c r="G958"/>
    </row>
    <row r="959" spans="7:7" ht="14.25" customHeight="1">
      <c r="G959"/>
    </row>
    <row r="960" spans="7:7" ht="14.25" customHeight="1">
      <c r="G960"/>
    </row>
    <row r="961" spans="7:7" ht="14.25" customHeight="1">
      <c r="G961"/>
    </row>
    <row r="962" spans="7:7" ht="14.25" customHeight="1">
      <c r="G962"/>
    </row>
    <row r="963" spans="7:7" ht="14.25" customHeight="1">
      <c r="G963"/>
    </row>
    <row r="964" spans="7:7" ht="14.25" customHeight="1">
      <c r="G964"/>
    </row>
    <row r="965" spans="7:7" ht="14.25" customHeight="1">
      <c r="G965"/>
    </row>
    <row r="966" spans="7:7" ht="14.25" customHeight="1">
      <c r="G966"/>
    </row>
    <row r="967" spans="7:7" ht="14.25" customHeight="1">
      <c r="G967"/>
    </row>
    <row r="968" spans="7:7" ht="14.25" customHeight="1">
      <c r="G968"/>
    </row>
  </sheetData>
  <mergeCells count="147">
    <mergeCell ref="AE27:AE28"/>
    <mergeCell ref="AD27:AD28"/>
    <mergeCell ref="F11:F13"/>
    <mergeCell ref="O7:O10"/>
    <mergeCell ref="S7:S10"/>
    <mergeCell ref="O17:O20"/>
    <mergeCell ref="S17:S20"/>
    <mergeCell ref="B7:B13"/>
    <mergeCell ref="A7:A13"/>
    <mergeCell ref="C11:C13"/>
    <mergeCell ref="D11:D13"/>
    <mergeCell ref="E11:E13"/>
    <mergeCell ref="M11:M13"/>
    <mergeCell ref="N11:N13"/>
    <mergeCell ref="B14:B16"/>
    <mergeCell ref="C14:C16"/>
    <mergeCell ref="D14:D16"/>
    <mergeCell ref="E14:E16"/>
    <mergeCell ref="F14:F16"/>
    <mergeCell ref="G17:G20"/>
    <mergeCell ref="H17:H20"/>
    <mergeCell ref="A17:A28"/>
    <mergeCell ref="A14:A16"/>
    <mergeCell ref="B17:B20"/>
    <mergeCell ref="C17:C20"/>
    <mergeCell ref="E17:E20"/>
    <mergeCell ref="F17:F20"/>
    <mergeCell ref="D17:D20"/>
    <mergeCell ref="V7:V10"/>
    <mergeCell ref="C7:C10"/>
    <mergeCell ref="D7:D10"/>
    <mergeCell ref="E7:E10"/>
    <mergeCell ref="F7:F10"/>
    <mergeCell ref="G7:G10"/>
    <mergeCell ref="H7:H10"/>
    <mergeCell ref="I7:I10"/>
    <mergeCell ref="J7:J10"/>
    <mergeCell ref="K7:K10"/>
    <mergeCell ref="L7:L10"/>
    <mergeCell ref="M7:M10"/>
    <mergeCell ref="N7:N10"/>
    <mergeCell ref="P7:P10"/>
    <mergeCell ref="G11:G13"/>
    <mergeCell ref="H11:H13"/>
    <mergeCell ref="I11:I13"/>
    <mergeCell ref="J11:J13"/>
    <mergeCell ref="K11:K13"/>
    <mergeCell ref="L11:L13"/>
    <mergeCell ref="B21:B23"/>
    <mergeCell ref="C21:C23"/>
    <mergeCell ref="D21:D23"/>
    <mergeCell ref="E21:E23"/>
    <mergeCell ref="F21:F23"/>
    <mergeCell ref="G21:G23"/>
    <mergeCell ref="H21:H23"/>
    <mergeCell ref="I21:I23"/>
    <mergeCell ref="J21:J23"/>
    <mergeCell ref="N17:N20"/>
    <mergeCell ref="V21:V23"/>
    <mergeCell ref="J17:J20"/>
    <mergeCell ref="P21:P23"/>
    <mergeCell ref="G14:G16"/>
    <mergeCell ref="H14:H16"/>
    <mergeCell ref="I14:I16"/>
    <mergeCell ref="J14:J16"/>
    <mergeCell ref="K14:K16"/>
    <mergeCell ref="M14:M16"/>
    <mergeCell ref="N14:N16"/>
    <mergeCell ref="L14:L16"/>
    <mergeCell ref="I17:I20"/>
    <mergeCell ref="K17:K20"/>
    <mergeCell ref="L17:L20"/>
    <mergeCell ref="Q21:Q23"/>
    <mergeCell ref="M17:M20"/>
    <mergeCell ref="B27:B28"/>
    <mergeCell ref="C27:C28"/>
    <mergeCell ref="D27:D28"/>
    <mergeCell ref="E27:E28"/>
    <mergeCell ref="F27:F28"/>
    <mergeCell ref="B24:B26"/>
    <mergeCell ref="C24:C26"/>
    <mergeCell ref="D24:D26"/>
    <mergeCell ref="E24:E26"/>
    <mergeCell ref="F24:F26"/>
    <mergeCell ref="M27:M28"/>
    <mergeCell ref="N27:N28"/>
    <mergeCell ref="G27:G28"/>
    <mergeCell ref="H27:H28"/>
    <mergeCell ref="I27:I28"/>
    <mergeCell ref="J27:J28"/>
    <mergeCell ref="K27:K28"/>
    <mergeCell ref="L27:L28"/>
    <mergeCell ref="K21:K23"/>
    <mergeCell ref="L21:L23"/>
    <mergeCell ref="M21:M23"/>
    <mergeCell ref="N21:N23"/>
    <mergeCell ref="M24:M26"/>
    <mergeCell ref="N24:N26"/>
    <mergeCell ref="G24:G26"/>
    <mergeCell ref="H24:H26"/>
    <mergeCell ref="I24:I26"/>
    <mergeCell ref="J24:J26"/>
    <mergeCell ref="K24:K26"/>
    <mergeCell ref="L24:L26"/>
    <mergeCell ref="AC27:AC28"/>
    <mergeCell ref="V27:V28"/>
    <mergeCell ref="P11:P13"/>
    <mergeCell ref="P14:P16"/>
    <mergeCell ref="AC21:AC23"/>
    <mergeCell ref="S24:S26"/>
    <mergeCell ref="O24:O26"/>
    <mergeCell ref="P27:P28"/>
    <mergeCell ref="V17:V20"/>
    <mergeCell ref="O21:O23"/>
    <mergeCell ref="S11:S13"/>
    <mergeCell ref="O11:O13"/>
    <mergeCell ref="S27:S28"/>
    <mergeCell ref="O27:O28"/>
    <mergeCell ref="V24:V26"/>
    <mergeCell ref="V11:V13"/>
    <mergeCell ref="V14:V16"/>
    <mergeCell ref="O14:O16"/>
    <mergeCell ref="S14:S16"/>
    <mergeCell ref="P17:P20"/>
    <mergeCell ref="P24:P26"/>
    <mergeCell ref="Q27:Q28"/>
    <mergeCell ref="R11:R13"/>
    <mergeCell ref="R24:R26"/>
    <mergeCell ref="AE24:AE26"/>
    <mergeCell ref="AD21:AD23"/>
    <mergeCell ref="AD24:AD26"/>
    <mergeCell ref="Q24:Q26"/>
    <mergeCell ref="Q11:Q13"/>
    <mergeCell ref="Q7:Q10"/>
    <mergeCell ref="AD7:AD10"/>
    <mergeCell ref="AD11:AD13"/>
    <mergeCell ref="AD17:AD20"/>
    <mergeCell ref="Q17:Q20"/>
    <mergeCell ref="Q14:Q16"/>
    <mergeCell ref="R14:R16"/>
    <mergeCell ref="AC24:AC26"/>
    <mergeCell ref="S21:S23"/>
    <mergeCell ref="AC14:AC16"/>
    <mergeCell ref="AD14:AD16"/>
    <mergeCell ref="AE17:AE20"/>
    <mergeCell ref="R7:R10"/>
    <mergeCell ref="R21:R2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9AB4D-5AE2-47DB-9209-BCD6889FCA65}">
  <dimension ref="D4:R47"/>
  <sheetViews>
    <sheetView topLeftCell="A45" workbookViewId="0">
      <selection activeCell="D4" sqref="D4:G4"/>
    </sheetView>
  </sheetViews>
  <sheetFormatPr defaultRowHeight="15"/>
  <cols>
    <col min="4" max="4" width="45.7109375" customWidth="1"/>
    <col min="5" max="5" width="11.28515625" customWidth="1"/>
    <col min="6" max="6" width="12.7109375" customWidth="1"/>
    <col min="7" max="7" width="12" customWidth="1"/>
  </cols>
  <sheetData>
    <row r="4" spans="4:7">
      <c r="D4" s="491" t="s">
        <v>983</v>
      </c>
      <c r="E4" s="491"/>
      <c r="F4" s="491"/>
      <c r="G4" s="491"/>
    </row>
    <row r="6" spans="4:7" ht="63.75" customHeight="1">
      <c r="D6" s="210" t="s">
        <v>984</v>
      </c>
      <c r="E6" s="211" t="s">
        <v>985</v>
      </c>
      <c r="F6" s="211" t="s">
        <v>986</v>
      </c>
      <c r="G6" s="211" t="s">
        <v>987</v>
      </c>
    </row>
    <row r="8" spans="4:7">
      <c r="D8" t="s">
        <v>457</v>
      </c>
      <c r="E8">
        <v>6</v>
      </c>
      <c r="F8" s="208">
        <v>1</v>
      </c>
      <c r="G8" s="208">
        <f>+DG!S23</f>
        <v>1</v>
      </c>
    </row>
    <row r="9" spans="4:7">
      <c r="D9" t="s">
        <v>988</v>
      </c>
      <c r="E9">
        <v>3</v>
      </c>
      <c r="F9" s="208">
        <v>1</v>
      </c>
      <c r="G9" s="208">
        <f>+DCI!S13</f>
        <v>1</v>
      </c>
    </row>
    <row r="10" spans="4:7">
      <c r="D10" t="s">
        <v>989</v>
      </c>
      <c r="E10">
        <v>4</v>
      </c>
      <c r="F10" s="208">
        <v>1</v>
      </c>
      <c r="G10" s="208">
        <f>+DEMANDA!S18</f>
        <v>1</v>
      </c>
    </row>
    <row r="11" spans="4:7">
      <c r="D11" t="s">
        <v>646</v>
      </c>
      <c r="E11">
        <v>4</v>
      </c>
      <c r="F11" s="208">
        <v>1</v>
      </c>
      <c r="G11" s="208">
        <f>+DOCI!S11</f>
        <v>1</v>
      </c>
    </row>
    <row r="12" spans="4:7">
      <c r="D12" t="s">
        <v>420</v>
      </c>
      <c r="E12">
        <v>7</v>
      </c>
      <c r="F12" s="208">
        <v>1</v>
      </c>
      <c r="G12" s="208">
        <f>+DAF!S29</f>
        <v>0.89692857142857141</v>
      </c>
    </row>
    <row r="13" spans="4:7">
      <c r="D13" s="215" t="s">
        <v>990</v>
      </c>
      <c r="E13" s="215">
        <f>SUM(E8:E12)</f>
        <v>24</v>
      </c>
      <c r="F13" s="216">
        <f>AVERAGE(F8:F12)</f>
        <v>1</v>
      </c>
      <c r="G13" s="216">
        <f>AVERAGE(G8:G12)</f>
        <v>0.97938571428571419</v>
      </c>
    </row>
    <row r="16" spans="4:7" ht="34.5" customHeight="1">
      <c r="D16" s="492" t="s">
        <v>991</v>
      </c>
      <c r="E16" s="491"/>
      <c r="F16" s="491"/>
      <c r="G16" s="491"/>
    </row>
    <row r="18" spans="4:7" ht="69" customHeight="1">
      <c r="D18" s="210" t="s">
        <v>984</v>
      </c>
      <c r="E18" s="211" t="s">
        <v>985</v>
      </c>
      <c r="F18" s="211" t="s">
        <v>986</v>
      </c>
      <c r="G18" s="211" t="s">
        <v>987</v>
      </c>
    </row>
    <row r="19" spans="4:7">
      <c r="D19" t="s">
        <v>992</v>
      </c>
      <c r="E19">
        <v>2</v>
      </c>
      <c r="F19" s="212">
        <v>1</v>
      </c>
      <c r="G19" s="212">
        <v>0.80500000000000005</v>
      </c>
    </row>
    <row r="20" spans="4:7">
      <c r="D20" t="s">
        <v>549</v>
      </c>
      <c r="E20">
        <v>1</v>
      </c>
      <c r="F20" s="212">
        <v>1</v>
      </c>
      <c r="G20" s="212">
        <v>1</v>
      </c>
    </row>
    <row r="21" spans="4:7">
      <c r="D21" t="s">
        <v>536</v>
      </c>
      <c r="E21">
        <v>1</v>
      </c>
      <c r="F21" s="212">
        <v>1</v>
      </c>
      <c r="G21" s="212">
        <v>0.99</v>
      </c>
    </row>
    <row r="22" spans="4:7">
      <c r="D22" t="s">
        <v>581</v>
      </c>
      <c r="E22">
        <v>1</v>
      </c>
      <c r="F22" s="212">
        <v>1</v>
      </c>
      <c r="G22" s="212">
        <v>0.75</v>
      </c>
    </row>
    <row r="23" spans="4:7">
      <c r="D23" t="s">
        <v>993</v>
      </c>
      <c r="E23">
        <v>1</v>
      </c>
      <c r="F23" s="212">
        <v>1</v>
      </c>
      <c r="G23" s="212">
        <v>0.99</v>
      </c>
    </row>
    <row r="24" spans="4:7">
      <c r="D24" t="s">
        <v>994</v>
      </c>
      <c r="E24">
        <v>1</v>
      </c>
      <c r="F24" s="212">
        <v>1</v>
      </c>
      <c r="G24" s="212">
        <v>0.85</v>
      </c>
    </row>
    <row r="25" spans="4:7">
      <c r="D25" t="s">
        <v>592</v>
      </c>
      <c r="E25">
        <v>2</v>
      </c>
      <c r="F25" s="212">
        <v>1</v>
      </c>
      <c r="G25" s="212">
        <v>1</v>
      </c>
    </row>
    <row r="26" spans="4:7">
      <c r="D26" t="s">
        <v>572</v>
      </c>
      <c r="E26">
        <v>1</v>
      </c>
      <c r="F26" s="212">
        <v>1</v>
      </c>
      <c r="G26" s="212">
        <v>1</v>
      </c>
    </row>
    <row r="27" spans="4:7">
      <c r="D27" t="s">
        <v>995</v>
      </c>
      <c r="E27">
        <v>1</v>
      </c>
      <c r="F27" s="212">
        <v>1</v>
      </c>
      <c r="G27" s="212">
        <v>1</v>
      </c>
    </row>
    <row r="28" spans="4:7">
      <c r="D28" t="s">
        <v>996</v>
      </c>
      <c r="E28">
        <v>2</v>
      </c>
      <c r="F28" s="212">
        <v>1</v>
      </c>
      <c r="G28" s="208">
        <v>1</v>
      </c>
    </row>
    <row r="29" spans="4:7">
      <c r="D29" t="s">
        <v>997</v>
      </c>
      <c r="E29">
        <v>3</v>
      </c>
      <c r="F29" s="212">
        <v>1</v>
      </c>
      <c r="G29" s="208">
        <v>1</v>
      </c>
    </row>
    <row r="30" spans="4:7">
      <c r="D30" t="s">
        <v>998</v>
      </c>
      <c r="E30">
        <v>4</v>
      </c>
      <c r="F30" s="212">
        <v>1</v>
      </c>
      <c r="G30" s="208">
        <v>1</v>
      </c>
    </row>
    <row r="31" spans="4:7">
      <c r="D31" t="s">
        <v>999</v>
      </c>
      <c r="E31">
        <v>4</v>
      </c>
      <c r="F31" s="212">
        <v>1</v>
      </c>
      <c r="G31" s="208">
        <v>1</v>
      </c>
    </row>
    <row r="33" spans="4:18">
      <c r="D33" s="217" t="s">
        <v>990</v>
      </c>
      <c r="E33" s="217">
        <f>SUM(E19:E32)</f>
        <v>24</v>
      </c>
      <c r="F33" s="218">
        <f>AVERAGE(F19:F31)</f>
        <v>1</v>
      </c>
      <c r="G33" s="218">
        <f>AVERAGE(G19:G31)</f>
        <v>0.95269230769230773</v>
      </c>
    </row>
    <row r="36" spans="4:18">
      <c r="D36" s="491" t="s">
        <v>1000</v>
      </c>
      <c r="E36" s="491"/>
      <c r="F36" s="491"/>
      <c r="G36" s="491"/>
    </row>
    <row r="38" spans="4:18" ht="30.75">
      <c r="D38" s="211" t="s">
        <v>1001</v>
      </c>
      <c r="E38" s="211" t="s">
        <v>985</v>
      </c>
      <c r="F38" s="211" t="s">
        <v>986</v>
      </c>
      <c r="G38" s="211" t="s">
        <v>1002</v>
      </c>
    </row>
    <row r="40" spans="4:18" ht="29.25">
      <c r="D40" s="220" t="s">
        <v>778</v>
      </c>
      <c r="E40">
        <v>11</v>
      </c>
      <c r="F40" s="212">
        <v>1</v>
      </c>
      <c r="G40" s="212">
        <f>+DCI!S20</f>
        <v>0.94481428571428572</v>
      </c>
    </row>
    <row r="41" spans="4:18" ht="43.5">
      <c r="D41" s="221" t="s">
        <v>453</v>
      </c>
      <c r="E41">
        <v>2</v>
      </c>
      <c r="F41" s="208">
        <v>1</v>
      </c>
      <c r="G41" s="208">
        <v>1</v>
      </c>
    </row>
    <row r="42" spans="4:18" ht="43.5">
      <c r="D42" s="270" t="s">
        <v>504</v>
      </c>
      <c r="E42">
        <v>9</v>
      </c>
      <c r="F42" s="208">
        <v>1</v>
      </c>
      <c r="G42" s="212">
        <v>0.97</v>
      </c>
      <c r="I42" s="208"/>
      <c r="J42" s="208"/>
      <c r="K42" s="208"/>
      <c r="L42" s="208"/>
      <c r="M42" s="208"/>
      <c r="N42" s="208"/>
      <c r="O42" s="208"/>
      <c r="P42" s="208"/>
      <c r="Q42" s="208"/>
      <c r="R42" s="208"/>
    </row>
    <row r="43" spans="4:18" ht="43.5">
      <c r="D43" s="222" t="s">
        <v>1003</v>
      </c>
      <c r="E43">
        <v>2</v>
      </c>
      <c r="F43" s="208">
        <v>1</v>
      </c>
      <c r="G43" s="208">
        <v>0.92500000000000004</v>
      </c>
    </row>
    <row r="44" spans="4:18">
      <c r="D44" s="217" t="s">
        <v>990</v>
      </c>
      <c r="E44" s="217">
        <f>SUM(E40:E43)</f>
        <v>24</v>
      </c>
      <c r="F44" s="219">
        <f>AVERAGE(F40:F43)</f>
        <v>1</v>
      </c>
      <c r="G44" s="219">
        <f>AVERAGE(G40:G43)</f>
        <v>0.95995357142857141</v>
      </c>
    </row>
    <row r="46" spans="4:18">
      <c r="D46" s="221" t="s">
        <v>1004</v>
      </c>
      <c r="F46" s="208"/>
    </row>
    <row r="47" spans="4:18">
      <c r="D47" s="221" t="s">
        <v>1005</v>
      </c>
    </row>
  </sheetData>
  <mergeCells count="3">
    <mergeCell ref="D4:G4"/>
    <mergeCell ref="D16:G16"/>
    <mergeCell ref="D36:G3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7ED57-E43B-4057-B117-D8C80E12AEAE}">
  <dimension ref="I14:Q16"/>
  <sheetViews>
    <sheetView workbookViewId="0">
      <selection activeCell="H12" sqref="H12"/>
    </sheetView>
  </sheetViews>
  <sheetFormatPr defaultRowHeight="15"/>
  <cols>
    <col min="8" max="8" width="20" bestFit="1" customWidth="1"/>
  </cols>
  <sheetData>
    <row r="14" spans="9:17">
      <c r="I14" s="493"/>
      <c r="J14" s="494"/>
      <c r="K14" s="494"/>
      <c r="L14" s="271"/>
      <c r="M14" s="272"/>
      <c r="N14" s="495"/>
      <c r="O14" s="495"/>
      <c r="P14" s="495"/>
      <c r="Q14" s="495"/>
    </row>
    <row r="15" spans="9:17">
      <c r="I15" s="273"/>
      <c r="M15" s="274"/>
    </row>
    <row r="16" spans="9:17">
      <c r="I16" s="275"/>
      <c r="J16" s="276"/>
      <c r="K16" s="276"/>
      <c r="L16" s="276"/>
      <c r="M16" s="277"/>
    </row>
  </sheetData>
  <mergeCells count="2">
    <mergeCell ref="I14:K14"/>
    <mergeCell ref="N14:Q1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5910C-036B-4CB4-A474-E3E5BFE07F53}">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5"/>
  <sheetViews>
    <sheetView workbookViewId="0">
      <selection activeCell="B4" sqref="B4"/>
    </sheetView>
  </sheetViews>
  <sheetFormatPr defaultColWidth="11.42578125" defaultRowHeight="14.25"/>
  <cols>
    <col min="1" max="1" width="6.5703125" bestFit="1" customWidth="1"/>
    <col min="2" max="2" width="36.42578125" customWidth="1"/>
  </cols>
  <sheetData>
    <row r="1" spans="1:3">
      <c r="A1" t="s">
        <v>48</v>
      </c>
    </row>
    <row r="2" spans="1:3">
      <c r="A2" t="s">
        <v>22</v>
      </c>
      <c r="B2" s="70" t="s">
        <v>27</v>
      </c>
      <c r="C2" t="s">
        <v>49</v>
      </c>
    </row>
    <row r="3" spans="1:3">
      <c r="A3" t="s">
        <v>50</v>
      </c>
      <c r="B3" s="70" t="s">
        <v>51</v>
      </c>
      <c r="C3" t="s">
        <v>52</v>
      </c>
    </row>
    <row r="4" spans="1:3">
      <c r="A4" t="s">
        <v>13</v>
      </c>
      <c r="B4" s="70" t="s">
        <v>53</v>
      </c>
    </row>
    <row r="5" spans="1:3">
      <c r="A5" t="s">
        <v>54</v>
      </c>
      <c r="B5" s="70" t="s">
        <v>55</v>
      </c>
    </row>
    <row r="6" spans="1:3">
      <c r="A6" t="s">
        <v>56</v>
      </c>
    </row>
    <row r="7" spans="1:3">
      <c r="A7" t="s">
        <v>57</v>
      </c>
      <c r="B7" s="70" t="s">
        <v>58</v>
      </c>
    </row>
    <row r="8" spans="1:3">
      <c r="A8" t="s">
        <v>59</v>
      </c>
      <c r="B8" s="70" t="s">
        <v>14</v>
      </c>
    </row>
    <row r="9" spans="1:3">
      <c r="B9" s="70" t="s">
        <v>60</v>
      </c>
    </row>
    <row r="10" spans="1:3">
      <c r="B10" s="70" t="s">
        <v>61</v>
      </c>
    </row>
    <row r="11" spans="1:3">
      <c r="A11" t="s">
        <v>28</v>
      </c>
      <c r="B11" s="70" t="s">
        <v>35</v>
      </c>
    </row>
    <row r="12" spans="1:3">
      <c r="B12" s="70" t="s">
        <v>62</v>
      </c>
    </row>
    <row r="13" spans="1:3">
      <c r="B13" s="70" t="s">
        <v>63</v>
      </c>
    </row>
    <row r="14" spans="1:3">
      <c r="B14" s="70" t="s">
        <v>61</v>
      </c>
    </row>
    <row r="15" spans="1:3">
      <c r="A15" t="s">
        <v>64</v>
      </c>
      <c r="B15" s="70" t="s">
        <v>65</v>
      </c>
    </row>
    <row r="16" spans="1:3">
      <c r="B16" s="70" t="s">
        <v>61</v>
      </c>
    </row>
    <row r="17" spans="1:3">
      <c r="A17" t="s">
        <v>66</v>
      </c>
      <c r="B17" s="70" t="s">
        <v>67</v>
      </c>
    </row>
    <row r="18" spans="1:3">
      <c r="B18" s="70" t="s">
        <v>68</v>
      </c>
    </row>
    <row r="19" spans="1:3">
      <c r="B19" s="70" t="s">
        <v>61</v>
      </c>
    </row>
    <row r="20" spans="1:3">
      <c r="A20" t="s">
        <v>69</v>
      </c>
    </row>
    <row r="21" spans="1:3" ht="15">
      <c r="A21" s="66" t="s">
        <v>70</v>
      </c>
    </row>
    <row r="22" spans="1:3">
      <c r="A22" s="70" t="s">
        <v>71</v>
      </c>
      <c r="B22" s="70" t="s">
        <v>72</v>
      </c>
    </row>
    <row r="23" spans="1:3">
      <c r="A23" t="s">
        <v>73</v>
      </c>
      <c r="B23" s="71" t="s">
        <v>74</v>
      </c>
      <c r="C23" t="s">
        <v>75</v>
      </c>
    </row>
    <row r="24" spans="1:3">
      <c r="B24" s="71" t="s">
        <v>76</v>
      </c>
      <c r="C24" t="s">
        <v>75</v>
      </c>
    </row>
    <row r="25" spans="1:3">
      <c r="B25" s="71" t="s">
        <v>77</v>
      </c>
      <c r="C25" t="s">
        <v>75</v>
      </c>
    </row>
    <row r="26" spans="1:3">
      <c r="A26" t="s">
        <v>17</v>
      </c>
      <c r="B26" s="70" t="s">
        <v>24</v>
      </c>
    </row>
    <row r="27" spans="1:3">
      <c r="A27" t="s">
        <v>78</v>
      </c>
      <c r="B27" s="70" t="s">
        <v>79</v>
      </c>
    </row>
    <row r="28" spans="1:3">
      <c r="A28" t="s">
        <v>80</v>
      </c>
    </row>
    <row r="29" spans="1:3">
      <c r="A29" t="s">
        <v>18</v>
      </c>
      <c r="B29" s="70" t="s">
        <v>25</v>
      </c>
    </row>
    <row r="30" spans="1:3">
      <c r="A30" t="s">
        <v>81</v>
      </c>
      <c r="B30" s="70" t="s">
        <v>82</v>
      </c>
    </row>
    <row r="31" spans="1:3">
      <c r="A31" t="s">
        <v>81</v>
      </c>
      <c r="B31" s="70" t="s">
        <v>83</v>
      </c>
    </row>
    <row r="33" spans="1:2">
      <c r="A33" t="s">
        <v>84</v>
      </c>
    </row>
    <row r="34" spans="1:2">
      <c r="A34" t="s">
        <v>15</v>
      </c>
      <c r="B34" s="70" t="s">
        <v>23</v>
      </c>
    </row>
    <row r="35" spans="1:2">
      <c r="A35" t="s">
        <v>0</v>
      </c>
      <c r="B35" s="7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E34"/>
  <sheetViews>
    <sheetView topLeftCell="A16" workbookViewId="0">
      <selection activeCell="A20" sqref="A20"/>
    </sheetView>
  </sheetViews>
  <sheetFormatPr defaultColWidth="11.42578125" defaultRowHeight="14.25"/>
  <sheetData>
    <row r="4" spans="1:5">
      <c r="A4" t="s">
        <v>86</v>
      </c>
      <c r="B4" t="s">
        <v>87</v>
      </c>
      <c r="D4" t="s">
        <v>88</v>
      </c>
      <c r="E4" t="s">
        <v>73</v>
      </c>
    </row>
    <row r="5" spans="1:5">
      <c r="A5" t="s">
        <v>89</v>
      </c>
      <c r="B5" t="s">
        <v>90</v>
      </c>
      <c r="D5" t="s">
        <v>91</v>
      </c>
      <c r="E5" t="s">
        <v>71</v>
      </c>
    </row>
    <row r="6" spans="1:5">
      <c r="A6" t="s">
        <v>92</v>
      </c>
      <c r="B6" t="s">
        <v>93</v>
      </c>
      <c r="D6" t="s">
        <v>19</v>
      </c>
      <c r="E6" t="s">
        <v>15</v>
      </c>
    </row>
    <row r="7" spans="1:5">
      <c r="A7" t="s">
        <v>94</v>
      </c>
      <c r="B7" t="s">
        <v>95</v>
      </c>
      <c r="D7" t="s">
        <v>96</v>
      </c>
      <c r="E7" t="s">
        <v>64</v>
      </c>
    </row>
    <row r="8" spans="1:5">
      <c r="A8" t="s">
        <v>97</v>
      </c>
      <c r="B8" t="s">
        <v>98</v>
      </c>
      <c r="D8" t="s">
        <v>99</v>
      </c>
      <c r="E8" t="s">
        <v>28</v>
      </c>
    </row>
    <row r="9" spans="1:5">
      <c r="A9" t="s">
        <v>100</v>
      </c>
      <c r="B9" t="s">
        <v>101</v>
      </c>
      <c r="D9" t="s">
        <v>10</v>
      </c>
      <c r="E9" t="s">
        <v>59</v>
      </c>
    </row>
    <row r="10" spans="1:5">
      <c r="A10" t="s">
        <v>102</v>
      </c>
      <c r="B10" t="s">
        <v>103</v>
      </c>
      <c r="D10" t="s">
        <v>104</v>
      </c>
      <c r="E10" t="s">
        <v>105</v>
      </c>
    </row>
    <row r="11" spans="1:5">
      <c r="A11" t="s">
        <v>106</v>
      </c>
      <c r="B11" t="s">
        <v>107</v>
      </c>
      <c r="D11" t="s">
        <v>12</v>
      </c>
      <c r="E11" t="s">
        <v>108</v>
      </c>
    </row>
    <row r="12" spans="1:5">
      <c r="A12" t="s">
        <v>109</v>
      </c>
      <c r="B12" t="s">
        <v>110</v>
      </c>
      <c r="D12" t="s">
        <v>111</v>
      </c>
      <c r="E12" t="s">
        <v>17</v>
      </c>
    </row>
    <row r="13" spans="1:5">
      <c r="A13" t="s">
        <v>112</v>
      </c>
      <c r="B13" t="s">
        <v>113</v>
      </c>
      <c r="D13" t="s">
        <v>114</v>
      </c>
      <c r="E13" t="s">
        <v>78</v>
      </c>
    </row>
    <row r="14" spans="1:5">
      <c r="A14" t="s">
        <v>115</v>
      </c>
      <c r="B14" t="s">
        <v>116</v>
      </c>
      <c r="D14" t="s">
        <v>117</v>
      </c>
      <c r="E14" t="s">
        <v>118</v>
      </c>
    </row>
    <row r="15" spans="1:5">
      <c r="A15" t="s">
        <v>119</v>
      </c>
      <c r="B15" t="s">
        <v>120</v>
      </c>
      <c r="D15" t="s">
        <v>121</v>
      </c>
      <c r="E15" t="s">
        <v>122</v>
      </c>
    </row>
    <row r="16" spans="1:5">
      <c r="A16" t="s">
        <v>123</v>
      </c>
      <c r="B16" t="s">
        <v>124</v>
      </c>
      <c r="D16" t="s">
        <v>125</v>
      </c>
      <c r="E16" t="s">
        <v>0</v>
      </c>
    </row>
    <row r="17" spans="1:5">
      <c r="A17" t="s">
        <v>126</v>
      </c>
      <c r="B17" t="s">
        <v>127</v>
      </c>
      <c r="D17" t="s">
        <v>34</v>
      </c>
      <c r="E17" t="s">
        <v>30</v>
      </c>
    </row>
    <row r="18" spans="1:5">
      <c r="A18" t="s">
        <v>128</v>
      </c>
      <c r="B18" t="s">
        <v>129</v>
      </c>
      <c r="D18" t="s">
        <v>130</v>
      </c>
      <c r="E18" t="s">
        <v>131</v>
      </c>
    </row>
    <row r="19" spans="1:5">
      <c r="A19" t="s">
        <v>132</v>
      </c>
      <c r="B19" t="s">
        <v>133</v>
      </c>
      <c r="D19" t="s">
        <v>134</v>
      </c>
      <c r="E19" t="s">
        <v>135</v>
      </c>
    </row>
    <row r="20" spans="1:5">
      <c r="A20" t="s">
        <v>136</v>
      </c>
      <c r="B20" t="s">
        <v>137</v>
      </c>
      <c r="D20" t="s">
        <v>138</v>
      </c>
      <c r="E20" t="s">
        <v>139</v>
      </c>
    </row>
    <row r="21" spans="1:5">
      <c r="D21" t="s">
        <v>140</v>
      </c>
      <c r="E21" t="s">
        <v>141</v>
      </c>
    </row>
    <row r="22" spans="1:5">
      <c r="D22" t="s">
        <v>142</v>
      </c>
      <c r="E22" t="s">
        <v>54</v>
      </c>
    </row>
    <row r="23" spans="1:5">
      <c r="D23" t="s">
        <v>143</v>
      </c>
      <c r="E23" t="s">
        <v>66</v>
      </c>
    </row>
    <row r="24" spans="1:5">
      <c r="D24" t="s">
        <v>144</v>
      </c>
      <c r="E24" t="s">
        <v>18</v>
      </c>
    </row>
    <row r="25" spans="1:5">
      <c r="D25" t="s">
        <v>145</v>
      </c>
      <c r="E25" t="s">
        <v>146</v>
      </c>
    </row>
    <row r="26" spans="1:5">
      <c r="D26" t="s">
        <v>147</v>
      </c>
      <c r="E26" t="s">
        <v>148</v>
      </c>
    </row>
    <row r="27" spans="1:5">
      <c r="D27" t="s">
        <v>149</v>
      </c>
      <c r="E27" t="s">
        <v>22</v>
      </c>
    </row>
    <row r="28" spans="1:5">
      <c r="D28" t="s">
        <v>150</v>
      </c>
      <c r="E28" t="s">
        <v>50</v>
      </c>
    </row>
    <row r="29" spans="1:5">
      <c r="D29" t="s">
        <v>151</v>
      </c>
      <c r="E29" t="s">
        <v>152</v>
      </c>
    </row>
    <row r="30" spans="1:5">
      <c r="D30" t="s">
        <v>153</v>
      </c>
      <c r="E30" t="s">
        <v>154</v>
      </c>
    </row>
    <row r="31" spans="1:5">
      <c r="D31" t="s">
        <v>155</v>
      </c>
      <c r="E31" t="s">
        <v>156</v>
      </c>
    </row>
    <row r="32" spans="1:5">
      <c r="D32" t="s">
        <v>157</v>
      </c>
      <c r="E32" t="s">
        <v>158</v>
      </c>
    </row>
    <row r="33" spans="4:5">
      <c r="D33" t="s">
        <v>159</v>
      </c>
      <c r="E33" t="s">
        <v>13</v>
      </c>
    </row>
    <row r="34" spans="4:5">
      <c r="D34" t="s">
        <v>160</v>
      </c>
      <c r="E34" t="s">
        <v>81</v>
      </c>
    </row>
  </sheetData>
  <phoneticPr fontId="1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2"/>
  <sheetViews>
    <sheetView topLeftCell="B1" workbookViewId="0">
      <selection activeCell="E1" sqref="E1:E5"/>
    </sheetView>
  </sheetViews>
  <sheetFormatPr defaultColWidth="11.42578125" defaultRowHeight="14.25"/>
  <cols>
    <col min="1" max="1" width="64" customWidth="1"/>
    <col min="2" max="2" width="63.42578125" customWidth="1"/>
    <col min="3" max="3" width="41.42578125" customWidth="1"/>
    <col min="4" max="4" width="8" customWidth="1"/>
    <col min="5" max="5" width="13.140625" customWidth="1"/>
    <col min="6" max="6" width="13.42578125" customWidth="1"/>
    <col min="9" max="9" width="23.28515625" bestFit="1" customWidth="1"/>
  </cols>
  <sheetData>
    <row r="1" spans="1:9">
      <c r="E1" t="s">
        <v>161</v>
      </c>
      <c r="I1" t="s">
        <v>162</v>
      </c>
    </row>
    <row r="2" spans="1:9">
      <c r="E2" s="68">
        <f>+COUNTA(A12:A97)</f>
        <v>17</v>
      </c>
      <c r="I2">
        <v>63</v>
      </c>
    </row>
    <row r="4" spans="1:9">
      <c r="E4" t="s">
        <v>163</v>
      </c>
    </row>
    <row r="5" spans="1:9">
      <c r="E5" s="68">
        <f>+COUNTA(B12:B97)</f>
        <v>31</v>
      </c>
    </row>
    <row r="11" spans="1:9">
      <c r="A11" s="64" t="s">
        <v>164</v>
      </c>
      <c r="B11" s="64" t="s">
        <v>165</v>
      </c>
      <c r="C11" s="64" t="s">
        <v>166</v>
      </c>
      <c r="D11" s="64" t="s">
        <v>167</v>
      </c>
      <c r="E11" s="64" t="s">
        <v>168</v>
      </c>
      <c r="F11" s="64" t="s">
        <v>169</v>
      </c>
    </row>
    <row r="12" spans="1:9">
      <c r="A12" t="s">
        <v>86</v>
      </c>
      <c r="B12" t="s">
        <v>88</v>
      </c>
      <c r="C12" t="s">
        <v>170</v>
      </c>
      <c r="D12" t="s">
        <v>171</v>
      </c>
      <c r="E12" t="s">
        <v>172</v>
      </c>
      <c r="F12" t="s">
        <v>173</v>
      </c>
    </row>
    <row r="13" spans="1:9">
      <c r="A13" t="s">
        <v>97</v>
      </c>
      <c r="B13" t="s">
        <v>34</v>
      </c>
      <c r="C13" t="s">
        <v>174</v>
      </c>
      <c r="D13" t="s">
        <v>171</v>
      </c>
      <c r="E13" t="s">
        <v>175</v>
      </c>
      <c r="F13" t="s">
        <v>176</v>
      </c>
    </row>
    <row r="14" spans="1:9">
      <c r="A14" t="s">
        <v>109</v>
      </c>
      <c r="B14" t="s">
        <v>142</v>
      </c>
      <c r="C14" t="s">
        <v>177</v>
      </c>
      <c r="D14" t="s">
        <v>171</v>
      </c>
      <c r="E14" t="s">
        <v>178</v>
      </c>
      <c r="F14" t="s">
        <v>179</v>
      </c>
    </row>
    <row r="15" spans="1:9">
      <c r="A15" t="s">
        <v>112</v>
      </c>
      <c r="B15" t="s">
        <v>143</v>
      </c>
      <c r="C15" t="s">
        <v>180</v>
      </c>
      <c r="D15" t="s">
        <v>171</v>
      </c>
      <c r="E15" t="s">
        <v>181</v>
      </c>
      <c r="F15" t="s">
        <v>182</v>
      </c>
    </row>
    <row r="16" spans="1:9">
      <c r="A16" t="s">
        <v>89</v>
      </c>
      <c r="B16" t="s">
        <v>91</v>
      </c>
      <c r="C16" t="s">
        <v>183</v>
      </c>
      <c r="D16" t="s">
        <v>171</v>
      </c>
      <c r="E16" t="s">
        <v>184</v>
      </c>
      <c r="F16" t="s">
        <v>185</v>
      </c>
    </row>
    <row r="17" spans="1:6">
      <c r="B17" t="s">
        <v>19</v>
      </c>
      <c r="C17" t="s">
        <v>186</v>
      </c>
      <c r="D17" t="s">
        <v>171</v>
      </c>
      <c r="E17" t="s">
        <v>187</v>
      </c>
      <c r="F17" t="s">
        <v>188</v>
      </c>
    </row>
    <row r="18" spans="1:6">
      <c r="B18" t="s">
        <v>96</v>
      </c>
      <c r="C18" t="s">
        <v>189</v>
      </c>
      <c r="D18" t="s">
        <v>171</v>
      </c>
      <c r="E18" t="s">
        <v>190</v>
      </c>
      <c r="F18" t="s">
        <v>191</v>
      </c>
    </row>
    <row r="19" spans="1:6">
      <c r="A19" t="s">
        <v>115</v>
      </c>
      <c r="B19" t="s">
        <v>144</v>
      </c>
      <c r="C19" t="s">
        <v>21</v>
      </c>
      <c r="D19" t="s">
        <v>171</v>
      </c>
      <c r="E19" t="s">
        <v>192</v>
      </c>
      <c r="F19" t="s">
        <v>193</v>
      </c>
    </row>
    <row r="20" spans="1:6">
      <c r="A20" t="s">
        <v>119</v>
      </c>
      <c r="B20" t="s">
        <v>145</v>
      </c>
      <c r="C20" t="s">
        <v>194</v>
      </c>
      <c r="D20" t="s">
        <v>171</v>
      </c>
      <c r="E20" t="s">
        <v>195</v>
      </c>
      <c r="F20" t="s">
        <v>196</v>
      </c>
    </row>
    <row r="21" spans="1:6">
      <c r="A21" t="s">
        <v>123</v>
      </c>
      <c r="B21" t="s">
        <v>147</v>
      </c>
      <c r="C21" t="s">
        <v>197</v>
      </c>
      <c r="D21" t="s">
        <v>171</v>
      </c>
      <c r="E21" t="s">
        <v>198</v>
      </c>
      <c r="F21" t="s">
        <v>199</v>
      </c>
    </row>
    <row r="22" spans="1:6">
      <c r="A22" t="s">
        <v>126</v>
      </c>
      <c r="B22" t="s">
        <v>149</v>
      </c>
      <c r="C22" t="s">
        <v>200</v>
      </c>
      <c r="D22" t="s">
        <v>171</v>
      </c>
      <c r="E22" t="s">
        <v>26</v>
      </c>
      <c r="F22" t="s">
        <v>27</v>
      </c>
    </row>
    <row r="23" spans="1:6">
      <c r="B23" t="s">
        <v>150</v>
      </c>
      <c r="C23" t="s">
        <v>201</v>
      </c>
      <c r="D23" t="s">
        <v>171</v>
      </c>
      <c r="E23" t="s">
        <v>51</v>
      </c>
      <c r="F23" t="s">
        <v>202</v>
      </c>
    </row>
    <row r="24" spans="1:6">
      <c r="B24" t="s">
        <v>151</v>
      </c>
      <c r="C24" t="s">
        <v>203</v>
      </c>
      <c r="D24" t="s">
        <v>171</v>
      </c>
      <c r="E24" t="s">
        <v>204</v>
      </c>
      <c r="F24" t="s">
        <v>188</v>
      </c>
    </row>
    <row r="25" spans="1:6">
      <c r="A25" t="s">
        <v>128</v>
      </c>
      <c r="B25" t="s">
        <v>153</v>
      </c>
      <c r="C25" t="s">
        <v>205</v>
      </c>
      <c r="D25" t="s">
        <v>171</v>
      </c>
      <c r="E25" t="s">
        <v>206</v>
      </c>
      <c r="F25" t="s">
        <v>207</v>
      </c>
    </row>
    <row r="26" spans="1:6">
      <c r="A26" t="s">
        <v>132</v>
      </c>
      <c r="B26" t="s">
        <v>155</v>
      </c>
      <c r="C26" t="s">
        <v>208</v>
      </c>
      <c r="D26" t="s">
        <v>171</v>
      </c>
      <c r="E26" t="s">
        <v>209</v>
      </c>
      <c r="F26" t="s">
        <v>210</v>
      </c>
    </row>
    <row r="27" spans="1:6">
      <c r="B27" t="s">
        <v>157</v>
      </c>
      <c r="C27" t="s">
        <v>211</v>
      </c>
      <c r="D27" t="s">
        <v>171</v>
      </c>
      <c r="E27" t="s">
        <v>212</v>
      </c>
      <c r="F27" t="s">
        <v>213</v>
      </c>
    </row>
    <row r="28" spans="1:6">
      <c r="B28" t="s">
        <v>159</v>
      </c>
      <c r="C28" t="s">
        <v>214</v>
      </c>
      <c r="D28" t="s">
        <v>171</v>
      </c>
      <c r="E28" t="s">
        <v>215</v>
      </c>
      <c r="F28" t="s">
        <v>216</v>
      </c>
    </row>
    <row r="29" spans="1:6">
      <c r="A29" t="s">
        <v>100</v>
      </c>
      <c r="B29" t="s">
        <v>130</v>
      </c>
      <c r="C29" t="s">
        <v>217</v>
      </c>
      <c r="D29" t="s">
        <v>171</v>
      </c>
      <c r="E29" t="s">
        <v>218</v>
      </c>
      <c r="F29" t="s">
        <v>219</v>
      </c>
    </row>
    <row r="30" spans="1:6">
      <c r="B30" t="s">
        <v>134</v>
      </c>
      <c r="C30" t="s">
        <v>220</v>
      </c>
      <c r="D30" t="s">
        <v>171</v>
      </c>
      <c r="E30" t="s">
        <v>221</v>
      </c>
      <c r="F30" t="s">
        <v>222</v>
      </c>
    </row>
    <row r="31" spans="1:6">
      <c r="A31" t="s">
        <v>102</v>
      </c>
      <c r="B31" t="s">
        <v>138</v>
      </c>
      <c r="C31" t="s">
        <v>223</v>
      </c>
      <c r="D31" t="s">
        <v>171</v>
      </c>
      <c r="E31" t="s">
        <v>224</v>
      </c>
      <c r="F31" t="s">
        <v>225</v>
      </c>
    </row>
    <row r="32" spans="1:6">
      <c r="A32" t="s">
        <v>136</v>
      </c>
      <c r="B32" t="s">
        <v>160</v>
      </c>
      <c r="C32" t="s">
        <v>226</v>
      </c>
      <c r="D32" t="s">
        <v>171</v>
      </c>
      <c r="E32" t="s">
        <v>227</v>
      </c>
      <c r="F32" t="s">
        <v>228</v>
      </c>
    </row>
    <row r="33" spans="1:6">
      <c r="A33" t="s">
        <v>92</v>
      </c>
      <c r="B33" t="s">
        <v>99</v>
      </c>
      <c r="C33" t="s">
        <v>229</v>
      </c>
      <c r="D33" t="s">
        <v>171</v>
      </c>
      <c r="E33" t="s">
        <v>230</v>
      </c>
      <c r="F33" t="s">
        <v>231</v>
      </c>
    </row>
    <row r="34" spans="1:6">
      <c r="B34" t="s">
        <v>10</v>
      </c>
      <c r="C34" t="s">
        <v>232</v>
      </c>
      <c r="D34" t="s">
        <v>171</v>
      </c>
      <c r="E34" t="s">
        <v>233</v>
      </c>
      <c r="F34" t="s">
        <v>234</v>
      </c>
    </row>
    <row r="35" spans="1:6">
      <c r="B35" t="s">
        <v>104</v>
      </c>
      <c r="C35" t="s">
        <v>235</v>
      </c>
      <c r="D35" t="s">
        <v>171</v>
      </c>
      <c r="E35" t="s">
        <v>236</v>
      </c>
      <c r="F35" t="s">
        <v>237</v>
      </c>
    </row>
    <row r="36" spans="1:6">
      <c r="B36" t="s">
        <v>12</v>
      </c>
      <c r="C36" t="s">
        <v>232</v>
      </c>
      <c r="D36" t="s">
        <v>171</v>
      </c>
      <c r="E36" t="s">
        <v>238</v>
      </c>
      <c r="F36" t="s">
        <v>234</v>
      </c>
    </row>
    <row r="37" spans="1:6">
      <c r="B37" t="s">
        <v>111</v>
      </c>
      <c r="C37" t="s">
        <v>239</v>
      </c>
      <c r="D37" t="s">
        <v>171</v>
      </c>
      <c r="E37" t="s">
        <v>20</v>
      </c>
      <c r="F37" t="s">
        <v>240</v>
      </c>
    </row>
    <row r="38" spans="1:6">
      <c r="B38" t="s">
        <v>114</v>
      </c>
      <c r="C38" t="s">
        <v>241</v>
      </c>
      <c r="D38" t="s">
        <v>171</v>
      </c>
      <c r="E38" t="s">
        <v>242</v>
      </c>
      <c r="F38" t="s">
        <v>243</v>
      </c>
    </row>
    <row r="39" spans="1:6">
      <c r="B39" t="s">
        <v>117</v>
      </c>
      <c r="C39" t="s">
        <v>188</v>
      </c>
      <c r="D39" t="s">
        <v>171</v>
      </c>
      <c r="E39" t="s">
        <v>244</v>
      </c>
      <c r="F39" t="s">
        <v>188</v>
      </c>
    </row>
    <row r="40" spans="1:6">
      <c r="B40" t="s">
        <v>121</v>
      </c>
      <c r="C40" t="s">
        <v>245</v>
      </c>
      <c r="D40" t="s">
        <v>171</v>
      </c>
      <c r="E40" t="s">
        <v>246</v>
      </c>
      <c r="F40" t="s">
        <v>247</v>
      </c>
    </row>
    <row r="41" spans="1:6">
      <c r="A41" t="s">
        <v>94</v>
      </c>
      <c r="B41" t="s">
        <v>125</v>
      </c>
      <c r="C41" t="s">
        <v>248</v>
      </c>
      <c r="D41" t="s">
        <v>171</v>
      </c>
      <c r="E41" t="s">
        <v>249</v>
      </c>
      <c r="F41" t="s">
        <v>188</v>
      </c>
    </row>
    <row r="42" spans="1:6">
      <c r="A42" t="s">
        <v>106</v>
      </c>
      <c r="B42" t="s">
        <v>140</v>
      </c>
      <c r="C42" t="s">
        <v>250</v>
      </c>
      <c r="D42" t="s">
        <v>171</v>
      </c>
      <c r="E42" t="s">
        <v>251</v>
      </c>
      <c r="F42" t="s">
        <v>252</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B69"/>
  <sheetViews>
    <sheetView topLeftCell="N55" workbookViewId="0">
      <selection activeCell="T59" sqref="T59"/>
    </sheetView>
  </sheetViews>
  <sheetFormatPr defaultColWidth="11.42578125" defaultRowHeight="14.25"/>
  <cols>
    <col min="1" max="1" width="17.42578125" customWidth="1"/>
    <col min="2" max="2" width="35.42578125" customWidth="1"/>
    <col min="3" max="4" width="15.5703125" customWidth="1"/>
    <col min="5" max="5" width="16" customWidth="1"/>
    <col min="6" max="7" width="15.5703125" customWidth="1"/>
    <col min="8" max="10" width="30.85546875" customWidth="1"/>
    <col min="11" max="12" width="19.85546875" customWidth="1"/>
    <col min="13" max="14" width="27.42578125" customWidth="1"/>
    <col min="15" max="16" width="19.85546875" customWidth="1"/>
    <col min="17" max="17" width="26.85546875" customWidth="1"/>
    <col min="18" max="18" width="28.42578125" customWidth="1"/>
    <col min="19" max="20" width="43.85546875" customWidth="1"/>
    <col min="21" max="27" width="15.5703125" customWidth="1"/>
    <col min="28" max="28" width="24" customWidth="1"/>
    <col min="29" max="29" width="19" customWidth="1"/>
    <col min="30" max="30" width="44.140625" customWidth="1"/>
    <col min="31" max="32" width="15.5703125" customWidth="1"/>
    <col min="33" max="33" width="38" customWidth="1"/>
    <col min="34" max="36" width="15.5703125" customWidth="1"/>
    <col min="37" max="37" width="16.42578125" customWidth="1"/>
    <col min="38" max="41" width="5.5703125" customWidth="1"/>
    <col min="42" max="42" width="4.140625" bestFit="1" customWidth="1"/>
    <col min="43" max="48" width="5.5703125" customWidth="1"/>
    <col min="49" max="52" width="7.140625" bestFit="1" customWidth="1"/>
    <col min="53" max="53" width="10.140625" bestFit="1" customWidth="1"/>
    <col min="54" max="54" width="7.140625" bestFit="1" customWidth="1"/>
    <col min="55" max="55" width="13.140625" bestFit="1" customWidth="1"/>
    <col min="56" max="56" width="7.140625" bestFit="1" customWidth="1"/>
    <col min="57" max="57" width="10.140625" bestFit="1" customWidth="1"/>
    <col min="58" max="58" width="4.140625" bestFit="1" customWidth="1"/>
    <col min="59" max="59" width="7.140625" customWidth="1"/>
    <col min="60" max="61" width="7.140625" bestFit="1" customWidth="1"/>
    <col min="62" max="63" width="7.140625" customWidth="1"/>
    <col min="64" max="64" width="10.140625" customWidth="1"/>
    <col min="65" max="66" width="10.140625" bestFit="1" customWidth="1"/>
    <col min="67" max="67" width="7.140625" customWidth="1"/>
    <col min="68" max="68" width="7.140625" bestFit="1" customWidth="1"/>
    <col min="69" max="69" width="7.85546875" customWidth="1"/>
    <col min="70" max="70" width="4.140625" bestFit="1" customWidth="1"/>
    <col min="71" max="74" width="7.140625" bestFit="1" customWidth="1"/>
    <col min="75" max="75" width="10.140625" bestFit="1" customWidth="1"/>
    <col min="76" max="76" width="4.140625" bestFit="1" customWidth="1"/>
    <col min="77" max="77" width="13.140625" bestFit="1" customWidth="1"/>
    <col min="78" max="79" width="10.140625" bestFit="1" customWidth="1"/>
    <col min="80" max="80" width="66.85546875" customWidth="1"/>
  </cols>
  <sheetData>
    <row r="1" spans="1:80">
      <c r="A1" t="s">
        <v>253</v>
      </c>
    </row>
    <row r="2" spans="1:80">
      <c r="A2" t="s">
        <v>254</v>
      </c>
    </row>
    <row r="3" spans="1:80">
      <c r="A3" t="s">
        <v>255</v>
      </c>
      <c r="D3" t="s">
        <v>256</v>
      </c>
    </row>
    <row r="5" spans="1:80" ht="15.75" customHeight="1">
      <c r="AL5" s="304" t="s">
        <v>257</v>
      </c>
      <c r="AM5" s="305"/>
      <c r="AN5" s="305"/>
      <c r="AO5" s="305"/>
      <c r="AP5" s="305"/>
      <c r="AQ5" s="305"/>
      <c r="AR5" s="305"/>
      <c r="AS5" s="305"/>
      <c r="AT5" s="305"/>
      <c r="AU5" s="305"/>
      <c r="AV5" s="305"/>
      <c r="AW5" s="305"/>
      <c r="AX5" s="305"/>
      <c r="AY5" s="305"/>
      <c r="AZ5" s="305"/>
      <c r="BA5" s="305"/>
      <c r="BB5" s="305"/>
      <c r="BC5" s="305"/>
      <c r="BD5" s="305"/>
      <c r="BE5" s="305"/>
      <c r="BF5" s="306"/>
      <c r="BG5" s="307" t="s">
        <v>258</v>
      </c>
      <c r="BH5" s="308"/>
      <c r="BI5" s="308"/>
      <c r="BJ5" s="308"/>
      <c r="BK5" s="308"/>
      <c r="BL5" s="308"/>
      <c r="BM5" s="308"/>
      <c r="BN5" s="308"/>
      <c r="BO5" s="308"/>
      <c r="BP5" s="308"/>
      <c r="BQ5" s="308"/>
      <c r="BR5" s="308"/>
      <c r="BS5" s="308"/>
      <c r="BT5" s="308"/>
      <c r="BU5" s="308"/>
      <c r="BV5" s="308"/>
      <c r="BW5" s="308"/>
      <c r="BX5" s="308"/>
      <c r="BY5" s="308"/>
      <c r="BZ5" s="308"/>
      <c r="CA5" s="309"/>
    </row>
    <row r="6" spans="1:80" ht="54.75" customHeight="1">
      <c r="A6" s="1" t="s">
        <v>259</v>
      </c>
      <c r="B6" s="1" t="s">
        <v>260</v>
      </c>
      <c r="C6" s="1" t="s">
        <v>261</v>
      </c>
      <c r="D6" s="1" t="s">
        <v>262</v>
      </c>
      <c r="E6" s="1" t="s">
        <v>263</v>
      </c>
      <c r="F6" s="1" t="s">
        <v>264</v>
      </c>
      <c r="G6" s="2" t="s">
        <v>265</v>
      </c>
      <c r="H6" s="1" t="s">
        <v>164</v>
      </c>
      <c r="I6" s="2" t="s">
        <v>266</v>
      </c>
      <c r="J6" s="1" t="s">
        <v>267</v>
      </c>
      <c r="K6" s="1" t="s">
        <v>268</v>
      </c>
      <c r="L6" s="2" t="s">
        <v>269</v>
      </c>
      <c r="M6" s="1" t="s">
        <v>165</v>
      </c>
      <c r="N6" s="2" t="s">
        <v>166</v>
      </c>
      <c r="O6" s="1" t="s">
        <v>270</v>
      </c>
      <c r="P6" s="2" t="s">
        <v>271</v>
      </c>
      <c r="Q6" s="1" t="s">
        <v>272</v>
      </c>
      <c r="R6" s="1" t="s">
        <v>273</v>
      </c>
      <c r="S6" s="1" t="s">
        <v>168</v>
      </c>
      <c r="T6" s="2" t="s">
        <v>169</v>
      </c>
      <c r="U6" s="1" t="s">
        <v>167</v>
      </c>
      <c r="V6" s="1" t="s">
        <v>274</v>
      </c>
      <c r="W6" s="1" t="s">
        <v>275</v>
      </c>
      <c r="X6" s="1" t="s">
        <v>276</v>
      </c>
      <c r="Y6" s="1" t="s">
        <v>277</v>
      </c>
      <c r="Z6" s="1" t="s">
        <v>278</v>
      </c>
      <c r="AA6" s="1" t="s">
        <v>279</v>
      </c>
      <c r="AB6" s="1" t="s">
        <v>280</v>
      </c>
      <c r="AC6" s="1" t="s">
        <v>281</v>
      </c>
      <c r="AD6" s="1" t="s">
        <v>282</v>
      </c>
      <c r="AE6" s="1" t="s">
        <v>283</v>
      </c>
      <c r="AF6" s="1" t="s">
        <v>284</v>
      </c>
      <c r="AG6" s="1" t="s">
        <v>285</v>
      </c>
      <c r="AH6" s="1" t="s">
        <v>286</v>
      </c>
      <c r="AI6" s="1" t="s">
        <v>287</v>
      </c>
      <c r="AJ6" s="1" t="s">
        <v>288</v>
      </c>
      <c r="AK6" s="1" t="s">
        <v>289</v>
      </c>
      <c r="AL6" s="3" t="s">
        <v>290</v>
      </c>
      <c r="AM6" s="3" t="s">
        <v>291</v>
      </c>
      <c r="AN6" s="3" t="s">
        <v>292</v>
      </c>
      <c r="AO6" s="3" t="s">
        <v>293</v>
      </c>
      <c r="AP6" s="3" t="s">
        <v>294</v>
      </c>
      <c r="AQ6" s="3" t="s">
        <v>291</v>
      </c>
      <c r="AR6" s="3" t="s">
        <v>295</v>
      </c>
      <c r="AS6" s="3" t="s">
        <v>296</v>
      </c>
      <c r="AT6" s="3" t="s">
        <v>297</v>
      </c>
      <c r="AU6" s="3" t="s">
        <v>298</v>
      </c>
      <c r="AV6" s="3" t="s">
        <v>299</v>
      </c>
      <c r="AW6" s="3" t="s">
        <v>300</v>
      </c>
      <c r="AX6" s="3" t="s">
        <v>301</v>
      </c>
      <c r="AY6" s="3" t="s">
        <v>302</v>
      </c>
      <c r="AZ6" s="3" t="s">
        <v>294</v>
      </c>
      <c r="BA6" s="3" t="s">
        <v>303</v>
      </c>
      <c r="BB6" s="3" t="s">
        <v>304</v>
      </c>
      <c r="BC6" s="3" t="s">
        <v>305</v>
      </c>
      <c r="BD6" s="3" t="s">
        <v>306</v>
      </c>
      <c r="BE6" s="3" t="s">
        <v>307</v>
      </c>
      <c r="BF6" s="3" t="s">
        <v>308</v>
      </c>
      <c r="BG6" s="4" t="s">
        <v>309</v>
      </c>
      <c r="BH6" s="4" t="s">
        <v>310</v>
      </c>
      <c r="BI6" s="4" t="s">
        <v>311</v>
      </c>
      <c r="BJ6" s="4" t="s">
        <v>312</v>
      </c>
      <c r="BK6" s="4" t="s">
        <v>313</v>
      </c>
      <c r="BL6" s="4" t="s">
        <v>314</v>
      </c>
      <c r="BM6" s="4" t="s">
        <v>315</v>
      </c>
      <c r="BN6" s="4" t="s">
        <v>316</v>
      </c>
      <c r="BO6" s="4" t="s">
        <v>317</v>
      </c>
      <c r="BP6" s="4" t="s">
        <v>318</v>
      </c>
      <c r="BQ6" s="4" t="s">
        <v>319</v>
      </c>
      <c r="BR6" s="4" t="s">
        <v>320</v>
      </c>
      <c r="BS6" s="4" t="s">
        <v>321</v>
      </c>
      <c r="BT6" s="4" t="s">
        <v>322</v>
      </c>
      <c r="BU6" s="4" t="s">
        <v>323</v>
      </c>
      <c r="BV6" s="4" t="s">
        <v>324</v>
      </c>
      <c r="BW6" s="4" t="s">
        <v>325</v>
      </c>
      <c r="BX6" s="4" t="s">
        <v>326</v>
      </c>
      <c r="BY6" s="4" t="s">
        <v>327</v>
      </c>
      <c r="BZ6" s="4" t="s">
        <v>328</v>
      </c>
      <c r="CA6" s="4" t="s">
        <v>328</v>
      </c>
      <c r="CB6" s="5" t="s">
        <v>329</v>
      </c>
    </row>
    <row r="7" spans="1:80" ht="65.25" customHeight="1">
      <c r="A7" s="6" t="s">
        <v>330</v>
      </c>
      <c r="B7" s="7" t="s">
        <v>331</v>
      </c>
      <c r="C7" s="8">
        <v>0.3</v>
      </c>
      <c r="D7" s="7" t="s">
        <v>332</v>
      </c>
      <c r="E7" s="8">
        <v>1</v>
      </c>
      <c r="F7" s="8">
        <v>1</v>
      </c>
      <c r="G7" s="8" t="s">
        <v>90</v>
      </c>
      <c r="H7" s="9" t="s">
        <v>89</v>
      </c>
      <c r="I7" s="9" t="s">
        <v>333</v>
      </c>
      <c r="J7" s="9" t="s">
        <v>334</v>
      </c>
      <c r="K7" s="9" t="s">
        <v>335</v>
      </c>
      <c r="L7" s="10" t="s">
        <v>71</v>
      </c>
      <c r="M7" s="10" t="s">
        <v>91</v>
      </c>
      <c r="N7" s="9" t="s">
        <v>183</v>
      </c>
      <c r="O7" s="11" t="s">
        <v>336</v>
      </c>
      <c r="P7" s="11" t="s">
        <v>335</v>
      </c>
      <c r="Q7" s="11" t="s">
        <v>337</v>
      </c>
      <c r="R7" s="10" t="s">
        <v>338</v>
      </c>
      <c r="S7" s="11" t="s">
        <v>184</v>
      </c>
      <c r="T7" s="11" t="s">
        <v>185</v>
      </c>
      <c r="U7" s="11" t="s">
        <v>171</v>
      </c>
      <c r="V7" s="11">
        <v>0</v>
      </c>
      <c r="W7" s="12">
        <v>0.25</v>
      </c>
      <c r="X7" s="12">
        <v>0.5</v>
      </c>
      <c r="Y7" s="12">
        <v>0.75</v>
      </c>
      <c r="Z7" s="12">
        <v>1</v>
      </c>
      <c r="AA7" s="12">
        <v>1</v>
      </c>
      <c r="AB7" s="13">
        <f>SUM(AE7:AE10)</f>
        <v>183800000</v>
      </c>
      <c r="AC7" s="11" t="s">
        <v>339</v>
      </c>
      <c r="AD7" s="14" t="s">
        <v>340</v>
      </c>
      <c r="AE7" s="15">
        <f>78800000+77000000</f>
        <v>155800000</v>
      </c>
      <c r="AF7" s="16">
        <v>0.4</v>
      </c>
      <c r="AG7" s="14" t="s">
        <v>341</v>
      </c>
      <c r="AH7" s="17">
        <v>45323</v>
      </c>
      <c r="AI7" s="17">
        <v>45657</v>
      </c>
      <c r="AJ7" s="14" t="s">
        <v>342</v>
      </c>
      <c r="AK7" s="14" t="s">
        <v>343</v>
      </c>
      <c r="AL7" s="14" t="s">
        <v>344</v>
      </c>
      <c r="AM7" s="14" t="s">
        <v>344</v>
      </c>
      <c r="AN7" s="14" t="s">
        <v>344</v>
      </c>
      <c r="AO7" s="14"/>
      <c r="AP7" s="14"/>
      <c r="AQ7" s="14" t="s">
        <v>344</v>
      </c>
      <c r="AR7" s="14"/>
      <c r="AS7" s="14"/>
      <c r="AT7" s="14"/>
      <c r="AU7" s="14"/>
      <c r="AV7" s="14"/>
      <c r="AW7" s="14" t="s">
        <v>344</v>
      </c>
      <c r="AX7" s="14" t="s">
        <v>344</v>
      </c>
      <c r="AY7" s="14"/>
      <c r="AZ7" s="14"/>
      <c r="BA7" s="14"/>
      <c r="BB7" s="14"/>
      <c r="BC7" s="14"/>
      <c r="BD7" s="14"/>
      <c r="BE7" s="14"/>
      <c r="BF7" s="14"/>
      <c r="BG7" s="14" t="s">
        <v>344</v>
      </c>
      <c r="BH7" s="14"/>
      <c r="BI7" s="14" t="s">
        <v>344</v>
      </c>
      <c r="BJ7" s="14"/>
      <c r="BK7" s="14"/>
      <c r="BL7" s="14"/>
      <c r="BM7" s="14"/>
      <c r="BN7" s="14"/>
      <c r="BO7" s="14"/>
      <c r="BP7" s="14"/>
      <c r="BQ7" s="14"/>
      <c r="BR7" s="14" t="s">
        <v>344</v>
      </c>
      <c r="BS7" s="14"/>
      <c r="BT7" s="14"/>
      <c r="BU7" s="14"/>
      <c r="BV7" s="14"/>
      <c r="BW7" s="14"/>
      <c r="BX7" s="14"/>
      <c r="BY7" s="14"/>
      <c r="BZ7" s="14"/>
      <c r="CA7" s="14"/>
      <c r="CB7" s="18" t="s">
        <v>345</v>
      </c>
    </row>
    <row r="8" spans="1:80" ht="127.5">
      <c r="A8" s="6" t="s">
        <v>330</v>
      </c>
      <c r="B8" s="7" t="s">
        <v>331</v>
      </c>
      <c r="C8" s="8">
        <v>0.3</v>
      </c>
      <c r="D8" s="7" t="s">
        <v>332</v>
      </c>
      <c r="E8" s="8">
        <v>1</v>
      </c>
      <c r="F8" s="8">
        <v>1</v>
      </c>
      <c r="G8" s="8" t="s">
        <v>90</v>
      </c>
      <c r="H8" s="9" t="s">
        <v>89</v>
      </c>
      <c r="I8" s="9" t="s">
        <v>333</v>
      </c>
      <c r="J8" s="9" t="s">
        <v>334</v>
      </c>
      <c r="K8" s="9" t="s">
        <v>335</v>
      </c>
      <c r="L8" s="10" t="s">
        <v>71</v>
      </c>
      <c r="M8" s="10" t="s">
        <v>91</v>
      </c>
      <c r="N8" s="9" t="s">
        <v>183</v>
      </c>
      <c r="O8" s="11" t="s">
        <v>336</v>
      </c>
      <c r="P8" s="19" t="s">
        <v>335</v>
      </c>
      <c r="Q8" s="19" t="s">
        <v>337</v>
      </c>
      <c r="R8" s="10" t="s">
        <v>338</v>
      </c>
      <c r="S8" s="19" t="s">
        <v>184</v>
      </c>
      <c r="T8" s="11" t="s">
        <v>185</v>
      </c>
      <c r="U8" s="19" t="s">
        <v>171</v>
      </c>
      <c r="V8" s="19">
        <v>0</v>
      </c>
      <c r="W8" s="20">
        <v>0.25</v>
      </c>
      <c r="X8" s="20">
        <v>0.5</v>
      </c>
      <c r="Y8" s="20">
        <v>0.75</v>
      </c>
      <c r="Z8" s="20">
        <v>1</v>
      </c>
      <c r="AA8" s="20">
        <v>1</v>
      </c>
      <c r="AB8" s="21">
        <v>183800000</v>
      </c>
      <c r="AC8" s="19" t="s">
        <v>339</v>
      </c>
      <c r="AD8" s="14" t="s">
        <v>346</v>
      </c>
      <c r="AE8" s="15">
        <v>28000000</v>
      </c>
      <c r="AF8" s="16">
        <v>0.2</v>
      </c>
      <c r="AG8" s="14" t="s">
        <v>347</v>
      </c>
      <c r="AH8" s="17">
        <v>45323</v>
      </c>
      <c r="AI8" s="17">
        <v>45657</v>
      </c>
      <c r="AJ8" s="14" t="s">
        <v>348</v>
      </c>
      <c r="AK8" s="14" t="s">
        <v>343</v>
      </c>
      <c r="AL8" s="14"/>
      <c r="AM8" s="14" t="s">
        <v>344</v>
      </c>
      <c r="AN8" s="14" t="s">
        <v>344</v>
      </c>
      <c r="AO8" s="14"/>
      <c r="AP8" s="14"/>
      <c r="AQ8" s="14" t="s">
        <v>344</v>
      </c>
      <c r="AR8" s="14"/>
      <c r="AS8" s="14"/>
      <c r="AT8" s="14"/>
      <c r="AU8" s="14"/>
      <c r="AV8" s="14"/>
      <c r="AW8" s="14" t="s">
        <v>344</v>
      </c>
      <c r="AX8" s="14" t="s">
        <v>344</v>
      </c>
      <c r="AY8" s="14"/>
      <c r="AZ8" s="14"/>
      <c r="BA8" s="14"/>
      <c r="BB8" s="14"/>
      <c r="BC8" s="14" t="s">
        <v>344</v>
      </c>
      <c r="BD8" s="14"/>
      <c r="BE8" s="14" t="s">
        <v>344</v>
      </c>
      <c r="BF8" s="14"/>
      <c r="BG8" s="14" t="s">
        <v>344</v>
      </c>
      <c r="BH8" s="14"/>
      <c r="BI8" s="14" t="s">
        <v>344</v>
      </c>
      <c r="BJ8" s="14"/>
      <c r="BK8" s="14"/>
      <c r="BL8" s="14"/>
      <c r="BM8" s="14"/>
      <c r="BN8" s="14"/>
      <c r="BO8" s="14"/>
      <c r="BP8" s="14"/>
      <c r="BQ8" s="14"/>
      <c r="BR8" s="14" t="s">
        <v>344</v>
      </c>
      <c r="BS8" s="14"/>
      <c r="BT8" s="14"/>
      <c r="BU8" s="14"/>
      <c r="BV8" s="14"/>
      <c r="BW8" s="14"/>
      <c r="BX8" s="14"/>
      <c r="BY8" s="14"/>
      <c r="BZ8" s="14"/>
      <c r="CA8" s="14"/>
      <c r="CB8" s="18" t="s">
        <v>345</v>
      </c>
    </row>
    <row r="9" spans="1:80" ht="102">
      <c r="A9" s="6" t="s">
        <v>330</v>
      </c>
      <c r="B9" s="7" t="s">
        <v>331</v>
      </c>
      <c r="C9" s="8">
        <v>0.3</v>
      </c>
      <c r="D9" s="7" t="s">
        <v>332</v>
      </c>
      <c r="E9" s="8">
        <v>1</v>
      </c>
      <c r="F9" s="8">
        <v>1</v>
      </c>
      <c r="G9" s="8" t="s">
        <v>90</v>
      </c>
      <c r="H9" s="9" t="s">
        <v>89</v>
      </c>
      <c r="I9" s="9" t="s">
        <v>333</v>
      </c>
      <c r="J9" s="9" t="s">
        <v>334</v>
      </c>
      <c r="K9" s="9" t="s">
        <v>335</v>
      </c>
      <c r="L9" s="10" t="s">
        <v>71</v>
      </c>
      <c r="M9" s="10" t="s">
        <v>91</v>
      </c>
      <c r="N9" s="9" t="s">
        <v>183</v>
      </c>
      <c r="O9" s="11" t="s">
        <v>336</v>
      </c>
      <c r="P9" s="19" t="s">
        <v>335</v>
      </c>
      <c r="Q9" s="19" t="s">
        <v>337</v>
      </c>
      <c r="R9" s="10" t="s">
        <v>338</v>
      </c>
      <c r="S9" s="19" t="s">
        <v>184</v>
      </c>
      <c r="T9" s="11" t="s">
        <v>185</v>
      </c>
      <c r="U9" s="19" t="s">
        <v>171</v>
      </c>
      <c r="V9" s="19">
        <v>0</v>
      </c>
      <c r="W9" s="20">
        <v>0.25</v>
      </c>
      <c r="X9" s="20">
        <v>0.5</v>
      </c>
      <c r="Y9" s="20">
        <v>0.75</v>
      </c>
      <c r="Z9" s="20">
        <v>1</v>
      </c>
      <c r="AA9" s="20">
        <v>1</v>
      </c>
      <c r="AB9" s="21">
        <v>183800000</v>
      </c>
      <c r="AC9" s="19" t="s">
        <v>339</v>
      </c>
      <c r="AD9" s="14" t="s">
        <v>349</v>
      </c>
      <c r="AE9" s="15">
        <v>0</v>
      </c>
      <c r="AF9" s="16">
        <v>0.2</v>
      </c>
      <c r="AG9" s="14" t="s">
        <v>350</v>
      </c>
      <c r="AH9" s="17">
        <v>45323</v>
      </c>
      <c r="AI9" s="17">
        <v>45657</v>
      </c>
      <c r="AJ9" s="14" t="s">
        <v>351</v>
      </c>
      <c r="AK9" s="14" t="s">
        <v>343</v>
      </c>
      <c r="AL9" s="14" t="s">
        <v>344</v>
      </c>
      <c r="AM9" s="14" t="s">
        <v>344</v>
      </c>
      <c r="AN9" s="14" t="s">
        <v>344</v>
      </c>
      <c r="AO9" s="14"/>
      <c r="AP9" s="14"/>
      <c r="AQ9" s="14" t="s">
        <v>344</v>
      </c>
      <c r="AR9" s="14"/>
      <c r="AS9" s="14"/>
      <c r="AT9" s="14"/>
      <c r="AU9" s="14"/>
      <c r="AV9" s="14"/>
      <c r="AW9" s="14" t="s">
        <v>344</v>
      </c>
      <c r="AX9" s="14" t="s">
        <v>344</v>
      </c>
      <c r="AY9" s="14"/>
      <c r="AZ9" s="14"/>
      <c r="BA9" s="14"/>
      <c r="BB9" s="14"/>
      <c r="BC9" s="14"/>
      <c r="BD9" s="14"/>
      <c r="BE9" s="14"/>
      <c r="BF9" s="14"/>
      <c r="BG9" s="14" t="s">
        <v>344</v>
      </c>
      <c r="BH9" s="14"/>
      <c r="BI9" s="14" t="s">
        <v>344</v>
      </c>
      <c r="BJ9" s="14"/>
      <c r="BK9" s="14"/>
      <c r="BL9" s="14"/>
      <c r="BM9" s="14"/>
      <c r="BN9" s="14"/>
      <c r="BO9" s="14"/>
      <c r="BP9" s="14"/>
      <c r="BQ9" s="14"/>
      <c r="BR9" s="14" t="s">
        <v>344</v>
      </c>
      <c r="BS9" s="14"/>
      <c r="BT9" s="14"/>
      <c r="BU9" s="14"/>
      <c r="BV9" s="14"/>
      <c r="BW9" s="14"/>
      <c r="BX9" s="14"/>
      <c r="BY9" s="14"/>
      <c r="BZ9" s="14"/>
      <c r="CA9" s="14"/>
      <c r="CB9" s="18" t="s">
        <v>345</v>
      </c>
    </row>
    <row r="10" spans="1:80" ht="102">
      <c r="A10" s="6" t="s">
        <v>330</v>
      </c>
      <c r="B10" s="7" t="s">
        <v>331</v>
      </c>
      <c r="C10" s="8">
        <v>0.3</v>
      </c>
      <c r="D10" s="7" t="s">
        <v>332</v>
      </c>
      <c r="E10" s="8">
        <v>1</v>
      </c>
      <c r="F10" s="8">
        <v>1</v>
      </c>
      <c r="G10" s="8" t="s">
        <v>90</v>
      </c>
      <c r="H10" s="9" t="s">
        <v>89</v>
      </c>
      <c r="I10" s="9" t="s">
        <v>333</v>
      </c>
      <c r="J10" s="9" t="s">
        <v>334</v>
      </c>
      <c r="K10" s="9" t="s">
        <v>335</v>
      </c>
      <c r="L10" s="10" t="s">
        <v>71</v>
      </c>
      <c r="M10" s="10" t="s">
        <v>91</v>
      </c>
      <c r="N10" s="9" t="s">
        <v>183</v>
      </c>
      <c r="O10" s="11" t="s">
        <v>336</v>
      </c>
      <c r="P10" s="19" t="s">
        <v>335</v>
      </c>
      <c r="Q10" s="22" t="s">
        <v>337</v>
      </c>
      <c r="R10" s="10" t="s">
        <v>338</v>
      </c>
      <c r="S10" s="22" t="s">
        <v>184</v>
      </c>
      <c r="T10" s="11" t="s">
        <v>185</v>
      </c>
      <c r="U10" s="22" t="s">
        <v>171</v>
      </c>
      <c r="V10" s="22">
        <v>0</v>
      </c>
      <c r="W10" s="23">
        <v>0.25</v>
      </c>
      <c r="X10" s="23">
        <v>0.5</v>
      </c>
      <c r="Y10" s="23">
        <v>0.75</v>
      </c>
      <c r="Z10" s="23">
        <v>1</v>
      </c>
      <c r="AA10" s="23">
        <v>1</v>
      </c>
      <c r="AB10" s="24">
        <v>183800000</v>
      </c>
      <c r="AC10" s="22" t="s">
        <v>339</v>
      </c>
      <c r="AD10" s="14" t="s">
        <v>352</v>
      </c>
      <c r="AE10" s="15">
        <v>0</v>
      </c>
      <c r="AF10" s="16">
        <v>0.2</v>
      </c>
      <c r="AG10" s="14" t="s">
        <v>353</v>
      </c>
      <c r="AH10" s="17">
        <v>45323</v>
      </c>
      <c r="AI10" s="17">
        <v>45657</v>
      </c>
      <c r="AJ10" s="14" t="s">
        <v>351</v>
      </c>
      <c r="AK10" s="14" t="s">
        <v>343</v>
      </c>
      <c r="AL10" s="14" t="s">
        <v>344</v>
      </c>
      <c r="AM10" s="14" t="s">
        <v>344</v>
      </c>
      <c r="AN10" s="14" t="s">
        <v>344</v>
      </c>
      <c r="AO10" s="14"/>
      <c r="AP10" s="14"/>
      <c r="AQ10" s="14" t="s">
        <v>344</v>
      </c>
      <c r="AR10" s="14"/>
      <c r="AS10" s="14"/>
      <c r="AT10" s="14"/>
      <c r="AU10" s="14"/>
      <c r="AV10" s="14"/>
      <c r="AW10" s="14" t="s">
        <v>344</v>
      </c>
      <c r="AX10" s="14" t="s">
        <v>344</v>
      </c>
      <c r="AY10" s="14"/>
      <c r="AZ10" s="14"/>
      <c r="BA10" s="14"/>
      <c r="BB10" s="14"/>
      <c r="BC10" s="14"/>
      <c r="BD10" s="14"/>
      <c r="BE10" s="14"/>
      <c r="BF10" s="14"/>
      <c r="BG10" s="14" t="s">
        <v>344</v>
      </c>
      <c r="BH10" s="14"/>
      <c r="BI10" s="14" t="s">
        <v>344</v>
      </c>
      <c r="BJ10" s="14"/>
      <c r="BK10" s="14"/>
      <c r="BL10" s="14"/>
      <c r="BM10" s="14"/>
      <c r="BN10" s="14"/>
      <c r="BO10" s="14"/>
      <c r="BP10" s="14"/>
      <c r="BQ10" s="14"/>
      <c r="BR10" s="14" t="s">
        <v>344</v>
      </c>
      <c r="BS10" s="14"/>
      <c r="BT10" s="14"/>
      <c r="BU10" s="14"/>
      <c r="BV10" s="14"/>
      <c r="BW10" s="14"/>
      <c r="BX10" s="14"/>
      <c r="BY10" s="14"/>
      <c r="BZ10" s="14"/>
      <c r="CA10" s="14"/>
      <c r="CB10" s="18" t="s">
        <v>345</v>
      </c>
    </row>
    <row r="11" spans="1:80" ht="63.75">
      <c r="A11" s="6" t="s">
        <v>330</v>
      </c>
      <c r="B11" s="7" t="s">
        <v>331</v>
      </c>
      <c r="C11" s="8">
        <v>0.3</v>
      </c>
      <c r="D11" s="7" t="s">
        <v>332</v>
      </c>
      <c r="E11" s="8">
        <v>1</v>
      </c>
      <c r="F11" s="8">
        <v>1</v>
      </c>
      <c r="G11" s="8" t="s">
        <v>90</v>
      </c>
      <c r="H11" s="9" t="s">
        <v>89</v>
      </c>
      <c r="I11" s="9" t="s">
        <v>333</v>
      </c>
      <c r="J11" s="9" t="s">
        <v>334</v>
      </c>
      <c r="K11" s="9" t="s">
        <v>335</v>
      </c>
      <c r="L11" s="9" t="s">
        <v>15</v>
      </c>
      <c r="M11" s="9" t="s">
        <v>19</v>
      </c>
      <c r="N11" s="9" t="s">
        <v>186</v>
      </c>
      <c r="O11" s="14" t="s">
        <v>354</v>
      </c>
      <c r="P11" s="11" t="s">
        <v>355</v>
      </c>
      <c r="Q11" s="14" t="s">
        <v>356</v>
      </c>
      <c r="R11" s="9" t="s">
        <v>357</v>
      </c>
      <c r="S11" s="14" t="s">
        <v>187</v>
      </c>
      <c r="T11" s="14" t="s">
        <v>188</v>
      </c>
      <c r="U11" s="14" t="s">
        <v>171</v>
      </c>
      <c r="V11" s="14" t="s">
        <v>224</v>
      </c>
      <c r="W11" s="16">
        <v>0.8</v>
      </c>
      <c r="X11" s="16">
        <v>0.8</v>
      </c>
      <c r="Y11" s="16">
        <v>0.8</v>
      </c>
      <c r="Z11" s="16">
        <v>0.8</v>
      </c>
      <c r="AA11" s="16">
        <v>0.8</v>
      </c>
      <c r="AB11" s="25">
        <v>0</v>
      </c>
      <c r="AC11" s="11" t="s">
        <v>339</v>
      </c>
      <c r="AD11" s="14" t="s">
        <v>358</v>
      </c>
      <c r="AE11" s="15">
        <v>0</v>
      </c>
      <c r="AF11" s="16">
        <v>0.5</v>
      </c>
      <c r="AG11" s="14" t="s">
        <v>359</v>
      </c>
      <c r="AH11" s="17">
        <v>45306</v>
      </c>
      <c r="AI11" s="17">
        <v>45641</v>
      </c>
      <c r="AJ11" s="14" t="s">
        <v>360</v>
      </c>
      <c r="AK11" s="14" t="s">
        <v>343</v>
      </c>
      <c r="AL11" s="14" t="s">
        <v>344</v>
      </c>
      <c r="AM11" s="14"/>
      <c r="AN11" s="14"/>
      <c r="AO11" s="14"/>
      <c r="AP11" s="14"/>
      <c r="AQ11" s="14"/>
      <c r="AR11" s="14"/>
      <c r="AS11" s="14"/>
      <c r="AT11" s="14"/>
      <c r="AU11" s="14"/>
      <c r="AV11" s="14"/>
      <c r="AW11" s="14" t="s">
        <v>344</v>
      </c>
      <c r="AX11" s="14" t="s">
        <v>344</v>
      </c>
      <c r="AY11" s="14"/>
      <c r="AZ11" s="14" t="s">
        <v>344</v>
      </c>
      <c r="BA11" s="14"/>
      <c r="BB11" s="14"/>
      <c r="BC11" s="14"/>
      <c r="BD11" s="14"/>
      <c r="BE11" s="14"/>
      <c r="BF11" s="14"/>
      <c r="BG11" s="14" t="s">
        <v>344</v>
      </c>
      <c r="BH11" s="14"/>
      <c r="BI11" s="14" t="s">
        <v>344</v>
      </c>
      <c r="BJ11" s="14"/>
      <c r="BK11" s="14"/>
      <c r="BL11" s="14"/>
      <c r="BM11" s="14"/>
      <c r="BN11" s="14"/>
      <c r="BO11" s="14"/>
      <c r="BP11" s="14"/>
      <c r="BQ11" s="14"/>
      <c r="BR11" s="14"/>
      <c r="BS11" s="14"/>
      <c r="BT11" s="14"/>
      <c r="BU11" s="14"/>
      <c r="BV11" s="14"/>
      <c r="BW11" s="14"/>
      <c r="BX11" s="14"/>
      <c r="BY11" s="14"/>
      <c r="BZ11" s="14"/>
      <c r="CA11" s="14"/>
      <c r="CB11" s="18" t="s">
        <v>361</v>
      </c>
    </row>
    <row r="12" spans="1:80" ht="63.75">
      <c r="A12" s="6" t="s">
        <v>330</v>
      </c>
      <c r="B12" s="7" t="s">
        <v>331</v>
      </c>
      <c r="C12" s="8">
        <v>0.3</v>
      </c>
      <c r="D12" s="7" t="s">
        <v>332</v>
      </c>
      <c r="E12" s="8">
        <v>1</v>
      </c>
      <c r="F12" s="8">
        <v>1</v>
      </c>
      <c r="G12" s="8" t="s">
        <v>90</v>
      </c>
      <c r="H12" s="9" t="s">
        <v>89</v>
      </c>
      <c r="I12" s="9" t="s">
        <v>333</v>
      </c>
      <c r="J12" s="9" t="s">
        <v>334</v>
      </c>
      <c r="K12" s="9" t="s">
        <v>335</v>
      </c>
      <c r="L12" s="9" t="s">
        <v>15</v>
      </c>
      <c r="M12" s="9" t="s">
        <v>19</v>
      </c>
      <c r="N12" s="9" t="s">
        <v>186</v>
      </c>
      <c r="O12" s="14" t="s">
        <v>354</v>
      </c>
      <c r="P12" s="11" t="s">
        <v>355</v>
      </c>
      <c r="Q12" s="14" t="s">
        <v>356</v>
      </c>
      <c r="R12" s="9" t="s">
        <v>357</v>
      </c>
      <c r="S12" s="14" t="s">
        <v>187</v>
      </c>
      <c r="T12" s="14" t="s">
        <v>188</v>
      </c>
      <c r="U12" s="14" t="s">
        <v>171</v>
      </c>
      <c r="V12" s="14" t="s">
        <v>224</v>
      </c>
      <c r="W12" s="16">
        <v>0.8</v>
      </c>
      <c r="X12" s="16">
        <v>0.8</v>
      </c>
      <c r="Y12" s="16">
        <v>0.8</v>
      </c>
      <c r="Z12" s="16">
        <v>0.8</v>
      </c>
      <c r="AA12" s="16">
        <v>0.8</v>
      </c>
      <c r="AB12" s="25">
        <v>0</v>
      </c>
      <c r="AC12" s="22" t="s">
        <v>339</v>
      </c>
      <c r="AD12" s="14" t="s">
        <v>362</v>
      </c>
      <c r="AE12" s="15">
        <v>0</v>
      </c>
      <c r="AF12" s="16">
        <v>0.5</v>
      </c>
      <c r="AG12" s="14" t="s">
        <v>363</v>
      </c>
      <c r="AH12" s="17">
        <v>45306</v>
      </c>
      <c r="AI12" s="17">
        <v>45641</v>
      </c>
      <c r="AJ12" s="14" t="s">
        <v>360</v>
      </c>
      <c r="AK12" s="14" t="s">
        <v>343</v>
      </c>
      <c r="AL12" s="14"/>
      <c r="AM12" s="14"/>
      <c r="AN12" s="14"/>
      <c r="AO12" s="14"/>
      <c r="AP12" s="14"/>
      <c r="AQ12" s="14"/>
      <c r="AR12" s="14"/>
      <c r="AS12" s="14"/>
      <c r="AT12" s="14"/>
      <c r="AU12" s="14"/>
      <c r="AV12" s="14"/>
      <c r="AW12" s="14" t="s">
        <v>344</v>
      </c>
      <c r="AX12" s="14" t="s">
        <v>344</v>
      </c>
      <c r="AY12" s="14"/>
      <c r="AZ12" s="14"/>
      <c r="BA12" s="14"/>
      <c r="BB12" s="14"/>
      <c r="BC12" s="14" t="s">
        <v>344</v>
      </c>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8" t="s">
        <v>361</v>
      </c>
    </row>
    <row r="13" spans="1:80" ht="89.25">
      <c r="A13" s="6" t="s">
        <v>330</v>
      </c>
      <c r="B13" s="7" t="s">
        <v>331</v>
      </c>
      <c r="C13" s="8">
        <v>0.3</v>
      </c>
      <c r="D13" s="7" t="s">
        <v>332</v>
      </c>
      <c r="E13" s="8">
        <v>1</v>
      </c>
      <c r="F13" s="8">
        <v>1</v>
      </c>
      <c r="G13" s="8" t="s">
        <v>90</v>
      </c>
      <c r="H13" s="9" t="s">
        <v>89</v>
      </c>
      <c r="I13" s="9" t="s">
        <v>333</v>
      </c>
      <c r="J13" s="9" t="s">
        <v>334</v>
      </c>
      <c r="K13" s="9" t="s">
        <v>335</v>
      </c>
      <c r="L13" s="9" t="s">
        <v>64</v>
      </c>
      <c r="M13" s="14" t="s">
        <v>96</v>
      </c>
      <c r="N13" s="14" t="s">
        <v>189</v>
      </c>
      <c r="O13" s="11" t="s">
        <v>364</v>
      </c>
      <c r="P13" s="11" t="s">
        <v>365</v>
      </c>
      <c r="Q13" s="14" t="s">
        <v>366</v>
      </c>
      <c r="R13" s="14" t="s">
        <v>367</v>
      </c>
      <c r="S13" s="14" t="s">
        <v>190</v>
      </c>
      <c r="T13" s="14" t="s">
        <v>191</v>
      </c>
      <c r="U13" s="14" t="s">
        <v>171</v>
      </c>
      <c r="V13" s="14" t="s">
        <v>224</v>
      </c>
      <c r="W13" s="16">
        <v>0</v>
      </c>
      <c r="X13" s="16">
        <v>0.33333333333333331</v>
      </c>
      <c r="Y13" s="16">
        <v>0.66666666666666663</v>
      </c>
      <c r="Z13" s="16">
        <v>1</v>
      </c>
      <c r="AA13" s="16">
        <v>1</v>
      </c>
      <c r="AB13" s="15">
        <v>3100000000</v>
      </c>
      <c r="AC13" s="14" t="s">
        <v>368</v>
      </c>
      <c r="AD13" s="14" t="s">
        <v>369</v>
      </c>
      <c r="AE13" s="26">
        <v>3100000000</v>
      </c>
      <c r="AF13" s="27">
        <v>1</v>
      </c>
      <c r="AG13" s="14" t="s">
        <v>370</v>
      </c>
      <c r="AH13" s="17">
        <v>45383</v>
      </c>
      <c r="AI13" s="17">
        <v>45657</v>
      </c>
      <c r="AJ13" s="14" t="s">
        <v>371</v>
      </c>
      <c r="AK13" s="14" t="s">
        <v>372</v>
      </c>
      <c r="AL13" s="14"/>
      <c r="AM13" s="14"/>
      <c r="AN13" s="14"/>
      <c r="AO13" s="14"/>
      <c r="AP13" s="14"/>
      <c r="AQ13" s="14"/>
      <c r="AR13" s="14"/>
      <c r="AS13" s="14"/>
      <c r="AT13" s="14"/>
      <c r="AU13" s="14"/>
      <c r="AV13" s="14"/>
      <c r="AW13" s="14" t="s">
        <v>344</v>
      </c>
      <c r="AX13" s="14" t="s">
        <v>344</v>
      </c>
      <c r="AY13" s="14"/>
      <c r="AZ13" s="14"/>
      <c r="BA13" s="14"/>
      <c r="BB13" s="14"/>
      <c r="BC13" s="14"/>
      <c r="BD13" s="14"/>
      <c r="BE13" s="14"/>
      <c r="BF13" s="14"/>
      <c r="BG13" s="14" t="s">
        <v>344</v>
      </c>
      <c r="BH13" s="14"/>
      <c r="BI13" s="14" t="s">
        <v>344</v>
      </c>
      <c r="BJ13" s="14"/>
      <c r="BK13" s="14"/>
      <c r="BL13" s="14"/>
      <c r="BM13" s="14"/>
      <c r="BN13" s="14"/>
      <c r="BO13" s="14"/>
      <c r="BP13" s="14"/>
      <c r="BQ13" s="14"/>
      <c r="BR13" s="14"/>
      <c r="BS13" s="14"/>
      <c r="BT13" s="14"/>
      <c r="BU13" s="14"/>
      <c r="BV13" s="14"/>
      <c r="BW13" s="14"/>
      <c r="BX13" s="14"/>
      <c r="BY13" s="14"/>
      <c r="BZ13" s="14"/>
      <c r="CA13" s="14"/>
      <c r="CB13" s="18" t="s">
        <v>361</v>
      </c>
    </row>
    <row r="14" spans="1:80" ht="114.75">
      <c r="A14" s="6" t="s">
        <v>330</v>
      </c>
      <c r="B14" s="7" t="s">
        <v>331</v>
      </c>
      <c r="C14" s="8">
        <v>0.3</v>
      </c>
      <c r="D14" s="7" t="s">
        <v>332</v>
      </c>
      <c r="E14" s="8">
        <v>1</v>
      </c>
      <c r="F14" s="8">
        <v>1</v>
      </c>
      <c r="G14" s="8" t="s">
        <v>87</v>
      </c>
      <c r="H14" s="9" t="s">
        <v>86</v>
      </c>
      <c r="I14" s="10" t="s">
        <v>224</v>
      </c>
      <c r="J14" s="10" t="s">
        <v>334</v>
      </c>
      <c r="K14" s="10" t="s">
        <v>335</v>
      </c>
      <c r="L14" s="10" t="s">
        <v>73</v>
      </c>
      <c r="M14" s="10" t="s">
        <v>88</v>
      </c>
      <c r="N14" s="9" t="s">
        <v>170</v>
      </c>
      <c r="O14" s="11" t="s">
        <v>336</v>
      </c>
      <c r="P14" s="11" t="s">
        <v>335</v>
      </c>
      <c r="Q14" s="11" t="s">
        <v>336</v>
      </c>
      <c r="R14" s="11" t="s">
        <v>373</v>
      </c>
      <c r="S14" s="11" t="s">
        <v>172</v>
      </c>
      <c r="T14" s="11" t="s">
        <v>173</v>
      </c>
      <c r="U14" s="11" t="s">
        <v>171</v>
      </c>
      <c r="V14" s="11">
        <v>0</v>
      </c>
      <c r="W14" s="12">
        <v>0.25</v>
      </c>
      <c r="X14" s="12">
        <v>0.5</v>
      </c>
      <c r="Y14" s="12">
        <v>0.75</v>
      </c>
      <c r="Z14" s="12">
        <v>1</v>
      </c>
      <c r="AA14" s="12">
        <v>1</v>
      </c>
      <c r="AB14" s="13">
        <f>AE14+AE15+AE16+AE17</f>
        <v>493632914</v>
      </c>
      <c r="AC14" s="11" t="s">
        <v>339</v>
      </c>
      <c r="AD14" s="14" t="s">
        <v>374</v>
      </c>
      <c r="AE14" s="15">
        <f>180000000</f>
        <v>180000000</v>
      </c>
      <c r="AF14" s="27">
        <v>0.3</v>
      </c>
      <c r="AG14" s="14" t="s">
        <v>375</v>
      </c>
      <c r="AH14" s="17">
        <v>45323</v>
      </c>
      <c r="AI14" s="17">
        <v>45657</v>
      </c>
      <c r="AJ14" s="14" t="s">
        <v>342</v>
      </c>
      <c r="AK14" s="14" t="s">
        <v>343</v>
      </c>
      <c r="AL14" s="14" t="s">
        <v>344</v>
      </c>
      <c r="AM14" s="14" t="s">
        <v>344</v>
      </c>
      <c r="AN14" s="14" t="s">
        <v>344</v>
      </c>
      <c r="AO14" s="14"/>
      <c r="AP14" s="14"/>
      <c r="AQ14" s="14" t="s">
        <v>344</v>
      </c>
      <c r="AR14" s="14"/>
      <c r="AS14" s="14"/>
      <c r="AT14" s="14"/>
      <c r="AU14" s="14"/>
      <c r="AV14" s="14"/>
      <c r="AW14" s="14" t="s">
        <v>344</v>
      </c>
      <c r="AX14" s="14" t="s">
        <v>344</v>
      </c>
      <c r="AY14" s="14"/>
      <c r="AZ14" s="14"/>
      <c r="BA14" s="14"/>
      <c r="BB14" s="14"/>
      <c r="BC14" s="14"/>
      <c r="BD14" s="14"/>
      <c r="BE14" s="14"/>
      <c r="BF14" s="14"/>
      <c r="BG14" s="14" t="s">
        <v>344</v>
      </c>
      <c r="BH14" s="14"/>
      <c r="BI14" s="14" t="s">
        <v>344</v>
      </c>
      <c r="BJ14" s="14"/>
      <c r="BK14" s="14"/>
      <c r="BL14" s="14"/>
      <c r="BM14" s="14"/>
      <c r="BN14" s="14"/>
      <c r="BO14" s="14"/>
      <c r="BP14" s="14"/>
      <c r="BQ14" s="14"/>
      <c r="BR14" s="14" t="s">
        <v>344</v>
      </c>
      <c r="BS14" s="14"/>
      <c r="BT14" s="14"/>
      <c r="BU14" s="14"/>
      <c r="BV14" s="14"/>
      <c r="BW14" s="14"/>
      <c r="BX14" s="14"/>
      <c r="BY14" s="14"/>
      <c r="BZ14" s="14"/>
      <c r="CA14" s="14"/>
      <c r="CB14" s="18" t="s">
        <v>376</v>
      </c>
    </row>
    <row r="15" spans="1:80" ht="114.75">
      <c r="A15" s="6" t="s">
        <v>330</v>
      </c>
      <c r="B15" s="7" t="s">
        <v>331</v>
      </c>
      <c r="C15" s="8">
        <v>0.3</v>
      </c>
      <c r="D15" s="7" t="s">
        <v>332</v>
      </c>
      <c r="E15" s="8">
        <v>1</v>
      </c>
      <c r="F15" s="8">
        <v>1</v>
      </c>
      <c r="G15" s="8" t="s">
        <v>87</v>
      </c>
      <c r="H15" s="9" t="s">
        <v>86</v>
      </c>
      <c r="I15" s="10" t="s">
        <v>224</v>
      </c>
      <c r="J15" s="10" t="s">
        <v>334</v>
      </c>
      <c r="K15" s="10" t="s">
        <v>335</v>
      </c>
      <c r="L15" s="10" t="s">
        <v>73</v>
      </c>
      <c r="M15" s="10" t="s">
        <v>88</v>
      </c>
      <c r="N15" s="9" t="s">
        <v>170</v>
      </c>
      <c r="O15" s="11" t="s">
        <v>336</v>
      </c>
      <c r="P15" s="19" t="s">
        <v>335</v>
      </c>
      <c r="Q15" s="19" t="s">
        <v>336</v>
      </c>
      <c r="R15" s="19" t="s">
        <v>373</v>
      </c>
      <c r="S15" s="19" t="s">
        <v>172</v>
      </c>
      <c r="T15" s="11" t="s">
        <v>173</v>
      </c>
      <c r="U15" s="19" t="s">
        <v>171</v>
      </c>
      <c r="V15" s="19">
        <v>0</v>
      </c>
      <c r="W15" s="20">
        <v>0.25</v>
      </c>
      <c r="X15" s="20">
        <v>0.5</v>
      </c>
      <c r="Y15" s="20">
        <v>0.75</v>
      </c>
      <c r="Z15" s="20">
        <v>1</v>
      </c>
      <c r="AA15" s="20">
        <v>1</v>
      </c>
      <c r="AB15" s="21">
        <v>493632914</v>
      </c>
      <c r="AC15" s="19" t="s">
        <v>339</v>
      </c>
      <c r="AD15" s="14" t="s">
        <v>76</v>
      </c>
      <c r="AE15" s="15">
        <f>42000000+99000000</f>
        <v>141000000</v>
      </c>
      <c r="AF15" s="27">
        <v>0.3</v>
      </c>
      <c r="AG15" s="14" t="s">
        <v>341</v>
      </c>
      <c r="AH15" s="17">
        <v>45323</v>
      </c>
      <c r="AI15" s="17">
        <v>45657</v>
      </c>
      <c r="AJ15" s="14"/>
      <c r="AK15" s="14" t="s">
        <v>343</v>
      </c>
      <c r="AL15" s="14" t="s">
        <v>344</v>
      </c>
      <c r="AM15" s="14" t="s">
        <v>344</v>
      </c>
      <c r="AN15" s="14" t="s">
        <v>344</v>
      </c>
      <c r="AO15" s="14"/>
      <c r="AP15" s="14"/>
      <c r="AQ15" s="14" t="s">
        <v>344</v>
      </c>
      <c r="AR15" s="14"/>
      <c r="AS15" s="14"/>
      <c r="AT15" s="14"/>
      <c r="AU15" s="14"/>
      <c r="AV15" s="14"/>
      <c r="AW15" s="14" t="s">
        <v>344</v>
      </c>
      <c r="AX15" s="14" t="s">
        <v>344</v>
      </c>
      <c r="AY15" s="14"/>
      <c r="AZ15" s="14"/>
      <c r="BA15" s="14"/>
      <c r="BB15" s="14"/>
      <c r="BC15" s="14"/>
      <c r="BD15" s="14"/>
      <c r="BE15" s="14"/>
      <c r="BF15" s="14"/>
      <c r="BG15" s="14" t="s">
        <v>344</v>
      </c>
      <c r="BH15" s="14"/>
      <c r="BI15" s="14" t="s">
        <v>344</v>
      </c>
      <c r="BJ15" s="14"/>
      <c r="BK15" s="14"/>
      <c r="BL15" s="14"/>
      <c r="BM15" s="14"/>
      <c r="BN15" s="14"/>
      <c r="BO15" s="14"/>
      <c r="BP15" s="14"/>
      <c r="BQ15" s="14"/>
      <c r="BR15" s="14" t="s">
        <v>344</v>
      </c>
      <c r="BS15" s="14"/>
      <c r="BT15" s="14"/>
      <c r="BU15" s="14"/>
      <c r="BV15" s="14"/>
      <c r="BW15" s="14"/>
      <c r="BX15" s="14"/>
      <c r="BY15" s="14"/>
      <c r="BZ15" s="14"/>
      <c r="CA15" s="14"/>
      <c r="CB15" s="18" t="s">
        <v>376</v>
      </c>
    </row>
    <row r="16" spans="1:80" ht="114.75">
      <c r="A16" s="6" t="s">
        <v>330</v>
      </c>
      <c r="B16" s="7" t="s">
        <v>331</v>
      </c>
      <c r="C16" s="8">
        <v>0.3</v>
      </c>
      <c r="D16" s="7" t="s">
        <v>332</v>
      </c>
      <c r="E16" s="8">
        <v>1</v>
      </c>
      <c r="F16" s="8">
        <v>1</v>
      </c>
      <c r="G16" s="8" t="s">
        <v>87</v>
      </c>
      <c r="H16" s="9" t="s">
        <v>86</v>
      </c>
      <c r="I16" s="10" t="s">
        <v>224</v>
      </c>
      <c r="J16" s="10" t="s">
        <v>334</v>
      </c>
      <c r="K16" s="10" t="s">
        <v>335</v>
      </c>
      <c r="L16" s="10" t="s">
        <v>73</v>
      </c>
      <c r="M16" s="10" t="s">
        <v>88</v>
      </c>
      <c r="N16" s="9" t="s">
        <v>170</v>
      </c>
      <c r="O16" s="11" t="s">
        <v>336</v>
      </c>
      <c r="P16" s="19" t="s">
        <v>335</v>
      </c>
      <c r="Q16" s="19" t="s">
        <v>336</v>
      </c>
      <c r="R16" s="19" t="s">
        <v>373</v>
      </c>
      <c r="S16" s="19" t="s">
        <v>172</v>
      </c>
      <c r="T16" s="11" t="s">
        <v>173</v>
      </c>
      <c r="U16" s="19" t="s">
        <v>171</v>
      </c>
      <c r="V16" s="19">
        <v>0</v>
      </c>
      <c r="W16" s="20">
        <v>0.25</v>
      </c>
      <c r="X16" s="20">
        <v>0.5</v>
      </c>
      <c r="Y16" s="20">
        <v>0.75</v>
      </c>
      <c r="Z16" s="20">
        <v>1</v>
      </c>
      <c r="AA16" s="20">
        <v>1</v>
      </c>
      <c r="AB16" s="21">
        <v>493632914</v>
      </c>
      <c r="AC16" s="19" t="s">
        <v>339</v>
      </c>
      <c r="AD16" s="14" t="s">
        <v>74</v>
      </c>
      <c r="AE16" s="15">
        <f>120432914+22200000</f>
        <v>142632914</v>
      </c>
      <c r="AF16" s="16">
        <v>0.3</v>
      </c>
      <c r="AG16" s="14" t="s">
        <v>377</v>
      </c>
      <c r="AH16" s="17">
        <v>45323</v>
      </c>
      <c r="AI16" s="17">
        <v>45657</v>
      </c>
      <c r="AJ16" s="14"/>
      <c r="AK16" s="14" t="s">
        <v>343</v>
      </c>
      <c r="AL16" s="14"/>
      <c r="AM16" s="14" t="s">
        <v>344</v>
      </c>
      <c r="AN16" s="14" t="s">
        <v>344</v>
      </c>
      <c r="AO16" s="14"/>
      <c r="AP16" s="14"/>
      <c r="AQ16" s="14" t="s">
        <v>344</v>
      </c>
      <c r="AR16" s="14"/>
      <c r="AS16" s="14"/>
      <c r="AT16" s="14"/>
      <c r="AU16" s="14"/>
      <c r="AV16" s="14"/>
      <c r="AW16" s="14" t="s">
        <v>344</v>
      </c>
      <c r="AX16" s="14" t="s">
        <v>344</v>
      </c>
      <c r="AY16" s="14"/>
      <c r="AZ16" s="14"/>
      <c r="BA16" s="14"/>
      <c r="BB16" s="14"/>
      <c r="BC16" s="14"/>
      <c r="BD16" s="14"/>
      <c r="BE16" s="14"/>
      <c r="BF16" s="14"/>
      <c r="BG16" s="14" t="s">
        <v>344</v>
      </c>
      <c r="BH16" s="14"/>
      <c r="BI16" s="14" t="s">
        <v>344</v>
      </c>
      <c r="BJ16" s="14"/>
      <c r="BK16" s="14"/>
      <c r="BL16" s="14"/>
      <c r="BM16" s="14"/>
      <c r="BN16" s="14"/>
      <c r="BO16" s="14"/>
      <c r="BP16" s="14"/>
      <c r="BQ16" s="14"/>
      <c r="BR16" s="14" t="s">
        <v>344</v>
      </c>
      <c r="BS16" s="14"/>
      <c r="BT16" s="14"/>
      <c r="BU16" s="14"/>
      <c r="BV16" s="14"/>
      <c r="BW16" s="14"/>
      <c r="BX16" s="14"/>
      <c r="BY16" s="14"/>
      <c r="BZ16" s="14"/>
      <c r="CA16" s="14"/>
      <c r="CB16" s="18" t="s">
        <v>376</v>
      </c>
    </row>
    <row r="17" spans="1:80" ht="114.75">
      <c r="A17" s="6" t="s">
        <v>330</v>
      </c>
      <c r="B17" s="7" t="s">
        <v>331</v>
      </c>
      <c r="C17" s="8">
        <v>0.3</v>
      </c>
      <c r="D17" s="7" t="s">
        <v>332</v>
      </c>
      <c r="E17" s="8">
        <v>1</v>
      </c>
      <c r="F17" s="8">
        <v>1</v>
      </c>
      <c r="G17" s="8" t="s">
        <v>87</v>
      </c>
      <c r="H17" s="9" t="s">
        <v>86</v>
      </c>
      <c r="I17" s="10" t="s">
        <v>224</v>
      </c>
      <c r="J17" s="10" t="s">
        <v>334</v>
      </c>
      <c r="K17" s="10" t="s">
        <v>335</v>
      </c>
      <c r="L17" s="10" t="s">
        <v>73</v>
      </c>
      <c r="M17" s="10" t="s">
        <v>88</v>
      </c>
      <c r="N17" s="9" t="s">
        <v>170</v>
      </c>
      <c r="O17" s="11" t="s">
        <v>336</v>
      </c>
      <c r="P17" s="19" t="s">
        <v>335</v>
      </c>
      <c r="Q17" s="19" t="s">
        <v>336</v>
      </c>
      <c r="R17" s="19" t="s">
        <v>373</v>
      </c>
      <c r="S17" s="19" t="s">
        <v>172</v>
      </c>
      <c r="T17" s="11" t="s">
        <v>173</v>
      </c>
      <c r="U17" s="19" t="s">
        <v>171</v>
      </c>
      <c r="V17" s="19">
        <v>0</v>
      </c>
      <c r="W17" s="20">
        <v>0.25</v>
      </c>
      <c r="X17" s="20">
        <v>0.5</v>
      </c>
      <c r="Y17" s="20">
        <v>0.75</v>
      </c>
      <c r="Z17" s="20">
        <v>1</v>
      </c>
      <c r="AA17" s="20">
        <v>1</v>
      </c>
      <c r="AB17" s="21">
        <v>493632914</v>
      </c>
      <c r="AC17" s="19" t="s">
        <v>339</v>
      </c>
      <c r="AD17" s="14" t="s">
        <v>77</v>
      </c>
      <c r="AE17" s="15">
        <v>30000000</v>
      </c>
      <c r="AF17" s="16">
        <v>0.1</v>
      </c>
      <c r="AG17" s="14" t="s">
        <v>378</v>
      </c>
      <c r="AH17" s="17">
        <v>45323</v>
      </c>
      <c r="AI17" s="17">
        <v>45657</v>
      </c>
      <c r="AJ17" s="14"/>
      <c r="AK17" s="14" t="s">
        <v>343</v>
      </c>
      <c r="AL17" s="14"/>
      <c r="AM17" s="14"/>
      <c r="AN17" s="14"/>
      <c r="AO17" s="14"/>
      <c r="AP17" s="14"/>
      <c r="AQ17" s="14"/>
      <c r="AR17" s="14"/>
      <c r="AS17" s="14"/>
      <c r="AT17" s="14"/>
      <c r="AU17" s="14"/>
      <c r="AV17" s="14"/>
      <c r="AW17" s="14" t="s">
        <v>344</v>
      </c>
      <c r="AX17" s="14" t="s">
        <v>344</v>
      </c>
      <c r="AY17" s="14"/>
      <c r="AZ17" s="14" t="s">
        <v>344</v>
      </c>
      <c r="BA17" s="14" t="s">
        <v>344</v>
      </c>
      <c r="BB17" s="14" t="s">
        <v>344</v>
      </c>
      <c r="BC17" s="14" t="s">
        <v>344</v>
      </c>
      <c r="BD17" s="14" t="s">
        <v>344</v>
      </c>
      <c r="BE17" s="14" t="s">
        <v>344</v>
      </c>
      <c r="BF17" s="14" t="s">
        <v>344</v>
      </c>
      <c r="BG17" s="14" t="s">
        <v>344</v>
      </c>
      <c r="BH17" s="14" t="s">
        <v>344</v>
      </c>
      <c r="BI17" s="14" t="s">
        <v>344</v>
      </c>
      <c r="BJ17" s="14" t="s">
        <v>344</v>
      </c>
      <c r="BK17" s="14"/>
      <c r="BL17" s="14"/>
      <c r="BM17" s="14"/>
      <c r="BN17" s="14"/>
      <c r="BO17" s="14"/>
      <c r="BP17" s="14"/>
      <c r="BQ17" s="14"/>
      <c r="BR17" s="14"/>
      <c r="BS17" s="14"/>
      <c r="BT17" s="14"/>
      <c r="BU17" s="14"/>
      <c r="BV17" s="14"/>
      <c r="BW17" s="14"/>
      <c r="BX17" s="14"/>
      <c r="BY17" s="14"/>
      <c r="BZ17" s="14"/>
      <c r="CA17" s="14"/>
      <c r="CB17" s="18" t="s">
        <v>376</v>
      </c>
    </row>
    <row r="18" spans="1:80" ht="76.5">
      <c r="A18" s="6" t="s">
        <v>330</v>
      </c>
      <c r="B18" s="7" t="s">
        <v>331</v>
      </c>
      <c r="C18" s="8">
        <v>0.3</v>
      </c>
      <c r="D18" s="7" t="s">
        <v>332</v>
      </c>
      <c r="E18" s="8">
        <v>1</v>
      </c>
      <c r="F18" s="8">
        <v>1</v>
      </c>
      <c r="G18" s="8" t="s">
        <v>93</v>
      </c>
      <c r="H18" s="9" t="s">
        <v>92</v>
      </c>
      <c r="I18" s="10" t="s">
        <v>379</v>
      </c>
      <c r="J18" s="10" t="s">
        <v>334</v>
      </c>
      <c r="K18" s="10" t="s">
        <v>335</v>
      </c>
      <c r="L18" s="10" t="s">
        <v>17</v>
      </c>
      <c r="M18" s="10" t="s">
        <v>111</v>
      </c>
      <c r="N18" s="28" t="s">
        <v>239</v>
      </c>
      <c r="O18" s="11" t="s">
        <v>336</v>
      </c>
      <c r="P18" s="11" t="s">
        <v>335</v>
      </c>
      <c r="Q18" s="11" t="s">
        <v>336</v>
      </c>
      <c r="R18" s="11" t="s">
        <v>380</v>
      </c>
      <c r="S18" s="11" t="s">
        <v>20</v>
      </c>
      <c r="T18" s="22" t="s">
        <v>240</v>
      </c>
      <c r="U18" s="11" t="s">
        <v>171</v>
      </c>
      <c r="V18" s="11">
        <v>3</v>
      </c>
      <c r="W18" s="12">
        <v>0.1</v>
      </c>
      <c r="X18" s="12">
        <v>0.3</v>
      </c>
      <c r="Y18" s="12">
        <v>0.8</v>
      </c>
      <c r="Z18" s="12">
        <v>1</v>
      </c>
      <c r="AA18" s="12">
        <v>1</v>
      </c>
      <c r="AB18" s="13">
        <v>1189686714</v>
      </c>
      <c r="AC18" s="11" t="s">
        <v>381</v>
      </c>
      <c r="AD18" s="14" t="s">
        <v>382</v>
      </c>
      <c r="AE18" s="15">
        <v>0</v>
      </c>
      <c r="AF18" s="16">
        <v>0.2</v>
      </c>
      <c r="AG18" s="14" t="s">
        <v>383</v>
      </c>
      <c r="AH18" s="17">
        <v>45323</v>
      </c>
      <c r="AI18" s="17">
        <v>45657</v>
      </c>
      <c r="AJ18" s="14" t="s">
        <v>384</v>
      </c>
      <c r="AK18" s="14" t="s">
        <v>343</v>
      </c>
      <c r="AL18" s="14" t="s">
        <v>344</v>
      </c>
      <c r="AM18" s="14" t="s">
        <v>344</v>
      </c>
      <c r="AN18" s="14" t="s">
        <v>344</v>
      </c>
      <c r="AO18" s="14"/>
      <c r="AP18" s="14"/>
      <c r="AQ18" s="14" t="s">
        <v>344</v>
      </c>
      <c r="AR18" s="14"/>
      <c r="AS18" s="14"/>
      <c r="AT18" s="14"/>
      <c r="AU18" s="14"/>
      <c r="AV18" s="14"/>
      <c r="AW18" s="14" t="s">
        <v>344</v>
      </c>
      <c r="AX18" s="14"/>
      <c r="AY18" s="14"/>
      <c r="AZ18" s="14" t="s">
        <v>344</v>
      </c>
      <c r="BA18" s="14"/>
      <c r="BB18" s="14"/>
      <c r="BC18" s="14" t="s">
        <v>344</v>
      </c>
      <c r="BD18" s="14"/>
      <c r="BE18" s="14"/>
      <c r="BF18" s="14"/>
      <c r="BG18" s="14" t="s">
        <v>344</v>
      </c>
      <c r="BH18" s="14"/>
      <c r="BI18" s="14" t="s">
        <v>344</v>
      </c>
      <c r="BJ18" s="14"/>
      <c r="BK18" s="14"/>
      <c r="BL18" s="14"/>
      <c r="BM18" s="14"/>
      <c r="BN18" s="14"/>
      <c r="BO18" s="14"/>
      <c r="BP18" s="14"/>
      <c r="BQ18" s="14"/>
      <c r="BR18" s="14" t="s">
        <v>344</v>
      </c>
      <c r="BS18" s="14"/>
      <c r="BT18" s="14"/>
      <c r="BU18" s="14"/>
      <c r="BV18" s="14"/>
      <c r="BW18" s="14"/>
      <c r="BX18" s="14"/>
      <c r="BY18" s="14"/>
      <c r="BZ18" s="14"/>
      <c r="CA18" s="14"/>
      <c r="CB18" s="18" t="s">
        <v>385</v>
      </c>
    </row>
    <row r="19" spans="1:80" ht="76.5">
      <c r="A19" s="6" t="s">
        <v>330</v>
      </c>
      <c r="B19" s="7" t="s">
        <v>331</v>
      </c>
      <c r="C19" s="8">
        <v>0.3</v>
      </c>
      <c r="D19" s="7" t="s">
        <v>332</v>
      </c>
      <c r="E19" s="8">
        <v>1</v>
      </c>
      <c r="F19" s="8">
        <v>1</v>
      </c>
      <c r="G19" s="8" t="s">
        <v>93</v>
      </c>
      <c r="H19" s="9" t="s">
        <v>92</v>
      </c>
      <c r="I19" s="10" t="s">
        <v>379</v>
      </c>
      <c r="J19" s="10" t="s">
        <v>334</v>
      </c>
      <c r="K19" s="10" t="s">
        <v>335</v>
      </c>
      <c r="L19" s="10" t="s">
        <v>17</v>
      </c>
      <c r="M19" s="10" t="s">
        <v>111</v>
      </c>
      <c r="N19" s="28" t="s">
        <v>239</v>
      </c>
      <c r="O19" s="11" t="s">
        <v>336</v>
      </c>
      <c r="P19" s="19" t="s">
        <v>335</v>
      </c>
      <c r="Q19" s="19" t="s">
        <v>336</v>
      </c>
      <c r="R19" s="22" t="s">
        <v>380</v>
      </c>
      <c r="S19" s="22" t="s">
        <v>20</v>
      </c>
      <c r="T19" s="22" t="s">
        <v>240</v>
      </c>
      <c r="U19" s="22" t="s">
        <v>171</v>
      </c>
      <c r="V19" s="22">
        <v>3</v>
      </c>
      <c r="W19" s="23">
        <v>0.1</v>
      </c>
      <c r="X19" s="23">
        <v>0.3</v>
      </c>
      <c r="Y19" s="23">
        <v>0.8</v>
      </c>
      <c r="Z19" s="23">
        <v>1</v>
      </c>
      <c r="AA19" s="23">
        <v>1</v>
      </c>
      <c r="AB19" s="24">
        <v>1189686714</v>
      </c>
      <c r="AC19" s="22" t="s">
        <v>381</v>
      </c>
      <c r="AD19" s="14" t="s">
        <v>386</v>
      </c>
      <c r="AE19" s="15">
        <v>1189686714</v>
      </c>
      <c r="AF19" s="16">
        <v>0.8</v>
      </c>
      <c r="AG19" s="14" t="s">
        <v>387</v>
      </c>
      <c r="AH19" s="17">
        <v>45381</v>
      </c>
      <c r="AI19" s="17">
        <v>45443</v>
      </c>
      <c r="AJ19" s="14" t="s">
        <v>384</v>
      </c>
      <c r="AK19" s="14" t="s">
        <v>343</v>
      </c>
      <c r="AL19" s="14"/>
      <c r="AM19" s="14" t="s">
        <v>344</v>
      </c>
      <c r="AN19" s="14" t="s">
        <v>344</v>
      </c>
      <c r="AO19" s="14"/>
      <c r="AP19" s="14"/>
      <c r="AQ19" s="14" t="s">
        <v>344</v>
      </c>
      <c r="AR19" s="14"/>
      <c r="AS19" s="14"/>
      <c r="AT19" s="14"/>
      <c r="AU19" s="14"/>
      <c r="AV19" s="14"/>
      <c r="AW19" s="14" t="s">
        <v>344</v>
      </c>
      <c r="AX19" s="14"/>
      <c r="AY19" s="14"/>
      <c r="AZ19" s="14" t="s">
        <v>344</v>
      </c>
      <c r="BA19" s="14" t="s">
        <v>344</v>
      </c>
      <c r="BB19" s="14" t="s">
        <v>344</v>
      </c>
      <c r="BC19" s="14" t="s">
        <v>344</v>
      </c>
      <c r="BD19" s="14"/>
      <c r="BE19" s="14"/>
      <c r="BF19" s="14"/>
      <c r="BG19" s="14" t="s">
        <v>344</v>
      </c>
      <c r="BH19" s="14"/>
      <c r="BI19" s="14" t="s">
        <v>344</v>
      </c>
      <c r="BJ19" s="14"/>
      <c r="BK19" s="14"/>
      <c r="BL19" s="14"/>
      <c r="BM19" s="14"/>
      <c r="BN19" s="14"/>
      <c r="BO19" s="14"/>
      <c r="BP19" s="14"/>
      <c r="BQ19" s="14"/>
      <c r="BR19" s="14" t="s">
        <v>344</v>
      </c>
      <c r="BS19" s="14"/>
      <c r="BT19" s="14"/>
      <c r="BU19" s="14"/>
      <c r="BV19" s="14"/>
      <c r="BW19" s="14"/>
      <c r="BX19" s="14"/>
      <c r="BY19" s="14"/>
      <c r="BZ19" s="14"/>
      <c r="CA19" s="14"/>
      <c r="CB19" s="18" t="s">
        <v>385</v>
      </c>
    </row>
    <row r="20" spans="1:80" ht="89.25" customHeight="1">
      <c r="A20" s="6" t="s">
        <v>330</v>
      </c>
      <c r="B20" s="7" t="s">
        <v>331</v>
      </c>
      <c r="C20" s="8">
        <v>0.3</v>
      </c>
      <c r="D20" s="7" t="s">
        <v>332</v>
      </c>
      <c r="E20" s="8">
        <v>1</v>
      </c>
      <c r="F20" s="8">
        <v>1</v>
      </c>
      <c r="G20" s="8" t="s">
        <v>93</v>
      </c>
      <c r="H20" s="9" t="s">
        <v>92</v>
      </c>
      <c r="I20" s="10" t="s">
        <v>379</v>
      </c>
      <c r="J20" s="10" t="s">
        <v>388</v>
      </c>
      <c r="K20" s="10" t="s">
        <v>355</v>
      </c>
      <c r="L20" s="10" t="s">
        <v>122</v>
      </c>
      <c r="M20" s="10" t="s">
        <v>121</v>
      </c>
      <c r="N20" s="10" t="s">
        <v>245</v>
      </c>
      <c r="O20" s="14" t="s">
        <v>354</v>
      </c>
      <c r="P20" s="11" t="s">
        <v>355</v>
      </c>
      <c r="Q20" s="11" t="s">
        <v>389</v>
      </c>
      <c r="R20" s="11" t="s">
        <v>367</v>
      </c>
      <c r="S20" s="11" t="s">
        <v>246</v>
      </c>
      <c r="T20" s="11" t="s">
        <v>247</v>
      </c>
      <c r="U20" s="11" t="s">
        <v>171</v>
      </c>
      <c r="V20" s="11">
        <v>0</v>
      </c>
      <c r="W20" s="12">
        <v>0.25</v>
      </c>
      <c r="X20" s="12">
        <v>0.5</v>
      </c>
      <c r="Y20" s="12">
        <v>0.75</v>
      </c>
      <c r="Z20" s="12">
        <v>1</v>
      </c>
      <c r="AA20" s="12">
        <v>1</v>
      </c>
      <c r="AB20" s="13">
        <v>198000000</v>
      </c>
      <c r="AC20" s="11" t="s">
        <v>390</v>
      </c>
      <c r="AD20" s="14" t="s">
        <v>391</v>
      </c>
      <c r="AE20" s="15">
        <v>0</v>
      </c>
      <c r="AF20" s="27">
        <v>0.3</v>
      </c>
      <c r="AG20" s="14" t="s">
        <v>392</v>
      </c>
      <c r="AH20" s="17">
        <v>45306</v>
      </c>
      <c r="AI20" s="17">
        <v>45641</v>
      </c>
      <c r="AJ20" s="14" t="s">
        <v>393</v>
      </c>
      <c r="AK20" s="14" t="s">
        <v>343</v>
      </c>
      <c r="AL20" s="14"/>
      <c r="AM20" s="14"/>
      <c r="AN20" s="14"/>
      <c r="AO20" s="14"/>
      <c r="AP20" s="14"/>
      <c r="AQ20" s="14"/>
      <c r="AR20" s="14"/>
      <c r="AS20" s="14"/>
      <c r="AT20" s="14"/>
      <c r="AU20" s="14"/>
      <c r="AV20" s="14"/>
      <c r="AW20" s="14" t="s">
        <v>344</v>
      </c>
      <c r="AX20" s="14" t="s">
        <v>344</v>
      </c>
      <c r="AY20" s="14"/>
      <c r="AZ20" s="14" t="s">
        <v>344</v>
      </c>
      <c r="BA20" s="14"/>
      <c r="BB20" s="14"/>
      <c r="BC20" s="14" t="s">
        <v>344</v>
      </c>
      <c r="BD20" s="14"/>
      <c r="BE20" s="14"/>
      <c r="BF20" s="14"/>
      <c r="BG20" s="14" t="s">
        <v>344</v>
      </c>
      <c r="BH20" s="14"/>
      <c r="BI20" s="14" t="s">
        <v>344</v>
      </c>
      <c r="BJ20" s="14"/>
      <c r="BK20" s="14"/>
      <c r="BL20" s="14"/>
      <c r="BM20" s="14"/>
      <c r="BN20" s="14"/>
      <c r="BO20" s="14"/>
      <c r="BP20" s="14"/>
      <c r="BQ20" s="14"/>
      <c r="BR20" s="14"/>
      <c r="BS20" s="14"/>
      <c r="BT20" s="14"/>
      <c r="BU20" s="14"/>
      <c r="BV20" s="14"/>
      <c r="BW20" s="14"/>
      <c r="BX20" s="14"/>
      <c r="BY20" s="14"/>
      <c r="BZ20" s="14"/>
      <c r="CA20" s="14"/>
      <c r="CB20" s="18" t="s">
        <v>394</v>
      </c>
    </row>
    <row r="21" spans="1:80" ht="89.25">
      <c r="A21" s="6" t="s">
        <v>330</v>
      </c>
      <c r="B21" s="7" t="s">
        <v>331</v>
      </c>
      <c r="C21" s="8">
        <v>0.3</v>
      </c>
      <c r="D21" s="7" t="s">
        <v>332</v>
      </c>
      <c r="E21" s="8">
        <v>1</v>
      </c>
      <c r="F21" s="8">
        <v>1</v>
      </c>
      <c r="G21" s="8" t="s">
        <v>93</v>
      </c>
      <c r="H21" s="9" t="s">
        <v>92</v>
      </c>
      <c r="I21" s="10" t="s">
        <v>379</v>
      </c>
      <c r="J21" s="10" t="s">
        <v>388</v>
      </c>
      <c r="K21" s="10" t="s">
        <v>355</v>
      </c>
      <c r="L21" s="10" t="s">
        <v>122</v>
      </c>
      <c r="M21" s="10" t="s">
        <v>121</v>
      </c>
      <c r="N21" s="10" t="s">
        <v>245</v>
      </c>
      <c r="O21" s="14" t="s">
        <v>354</v>
      </c>
      <c r="P21" s="19" t="s">
        <v>355</v>
      </c>
      <c r="Q21" s="19" t="s">
        <v>389</v>
      </c>
      <c r="R21" s="19" t="s">
        <v>367</v>
      </c>
      <c r="S21" s="19" t="s">
        <v>246</v>
      </c>
      <c r="T21" s="11" t="s">
        <v>247</v>
      </c>
      <c r="U21" s="19" t="s">
        <v>171</v>
      </c>
      <c r="V21" s="19">
        <v>0</v>
      </c>
      <c r="W21" s="20">
        <v>0.1</v>
      </c>
      <c r="X21" s="20">
        <v>0.4</v>
      </c>
      <c r="Y21" s="20">
        <v>0.7</v>
      </c>
      <c r="Z21" s="20">
        <v>1</v>
      </c>
      <c r="AA21" s="20">
        <v>1</v>
      </c>
      <c r="AB21" s="21">
        <v>198000000</v>
      </c>
      <c r="AC21" s="19" t="s">
        <v>390</v>
      </c>
      <c r="AD21" s="14" t="s">
        <v>395</v>
      </c>
      <c r="AE21" s="15">
        <v>0</v>
      </c>
      <c r="AF21" s="27">
        <v>0.4</v>
      </c>
      <c r="AG21" s="14" t="s">
        <v>396</v>
      </c>
      <c r="AH21" s="17">
        <v>45306</v>
      </c>
      <c r="AI21" s="17">
        <v>45641</v>
      </c>
      <c r="AJ21" s="14" t="s">
        <v>397</v>
      </c>
      <c r="AK21" s="14" t="s">
        <v>343</v>
      </c>
      <c r="AL21" s="14"/>
      <c r="AM21" s="14"/>
      <c r="AN21" s="14"/>
      <c r="AO21" s="14"/>
      <c r="AP21" s="14"/>
      <c r="AQ21" s="14"/>
      <c r="AR21" s="14"/>
      <c r="AS21" s="14"/>
      <c r="AT21" s="14"/>
      <c r="AU21" s="14"/>
      <c r="AV21" s="14"/>
      <c r="AW21" s="14" t="s">
        <v>344</v>
      </c>
      <c r="AX21" s="14" t="s">
        <v>344</v>
      </c>
      <c r="AY21" s="14"/>
      <c r="AZ21" s="14"/>
      <c r="BA21" s="14" t="s">
        <v>344</v>
      </c>
      <c r="BB21" s="14"/>
      <c r="BC21" s="14"/>
      <c r="BD21" s="14"/>
      <c r="BE21" s="14"/>
      <c r="BF21" s="14"/>
      <c r="BG21" s="14" t="s">
        <v>344</v>
      </c>
      <c r="BH21" s="14"/>
      <c r="BI21" s="14" t="s">
        <v>344</v>
      </c>
      <c r="BJ21" s="14"/>
      <c r="BK21" s="14"/>
      <c r="BL21" s="14"/>
      <c r="BM21" s="14"/>
      <c r="BN21" s="14"/>
      <c r="BO21" s="14"/>
      <c r="BP21" s="14"/>
      <c r="BQ21" s="14"/>
      <c r="BR21" s="14"/>
      <c r="BS21" s="14"/>
      <c r="BT21" s="14"/>
      <c r="BU21" s="14"/>
      <c r="BV21" s="14"/>
      <c r="BW21" s="14"/>
      <c r="BX21" s="14"/>
      <c r="BY21" s="14"/>
      <c r="BZ21" s="14"/>
      <c r="CA21" s="14"/>
      <c r="CB21" s="18" t="s">
        <v>394</v>
      </c>
    </row>
    <row r="22" spans="1:80" ht="89.25">
      <c r="A22" s="6" t="s">
        <v>330</v>
      </c>
      <c r="B22" s="7" t="s">
        <v>331</v>
      </c>
      <c r="C22" s="8">
        <v>0.3</v>
      </c>
      <c r="D22" s="7" t="s">
        <v>332</v>
      </c>
      <c r="E22" s="8">
        <v>1</v>
      </c>
      <c r="F22" s="8">
        <v>1</v>
      </c>
      <c r="G22" s="8" t="s">
        <v>93</v>
      </c>
      <c r="H22" s="9" t="s">
        <v>92</v>
      </c>
      <c r="I22" s="10" t="s">
        <v>379</v>
      </c>
      <c r="J22" s="10" t="s">
        <v>388</v>
      </c>
      <c r="K22" s="10" t="s">
        <v>355</v>
      </c>
      <c r="L22" s="10" t="s">
        <v>122</v>
      </c>
      <c r="M22" s="10" t="s">
        <v>121</v>
      </c>
      <c r="N22" s="10" t="s">
        <v>245</v>
      </c>
      <c r="O22" s="14" t="s">
        <v>354</v>
      </c>
      <c r="P22" s="22" t="s">
        <v>355</v>
      </c>
      <c r="Q22" s="22" t="s">
        <v>389</v>
      </c>
      <c r="R22" s="22" t="s">
        <v>367</v>
      </c>
      <c r="S22" s="22" t="s">
        <v>246</v>
      </c>
      <c r="T22" s="11" t="s">
        <v>247</v>
      </c>
      <c r="U22" s="22" t="s">
        <v>171</v>
      </c>
      <c r="V22" s="22">
        <v>0</v>
      </c>
      <c r="W22" s="23">
        <v>0.1</v>
      </c>
      <c r="X22" s="23">
        <v>0.4</v>
      </c>
      <c r="Y22" s="23">
        <v>0.7</v>
      </c>
      <c r="Z22" s="23">
        <v>1</v>
      </c>
      <c r="AA22" s="23">
        <v>1</v>
      </c>
      <c r="AB22" s="24">
        <v>198000000</v>
      </c>
      <c r="AC22" s="22" t="s">
        <v>390</v>
      </c>
      <c r="AD22" s="14" t="s">
        <v>398</v>
      </c>
      <c r="AE22" s="15">
        <v>198000000</v>
      </c>
      <c r="AF22" s="27">
        <v>0.3</v>
      </c>
      <c r="AG22" s="14" t="s">
        <v>399</v>
      </c>
      <c r="AH22" s="17">
        <v>45306</v>
      </c>
      <c r="AI22" s="17">
        <v>45641</v>
      </c>
      <c r="AJ22" s="14" t="s">
        <v>400</v>
      </c>
      <c r="AK22" s="14" t="s">
        <v>343</v>
      </c>
      <c r="AL22" s="14"/>
      <c r="AM22" s="14" t="s">
        <v>344</v>
      </c>
      <c r="AN22" s="14" t="s">
        <v>344</v>
      </c>
      <c r="AO22" s="14"/>
      <c r="AP22" s="14"/>
      <c r="AQ22" s="14" t="s">
        <v>344</v>
      </c>
      <c r="AR22" s="14"/>
      <c r="AS22" s="14"/>
      <c r="AT22" s="14"/>
      <c r="AU22" s="14"/>
      <c r="AV22" s="14"/>
      <c r="AW22" s="14" t="s">
        <v>344</v>
      </c>
      <c r="AX22" s="14" t="s">
        <v>344</v>
      </c>
      <c r="AY22" s="14" t="s">
        <v>344</v>
      </c>
      <c r="AZ22" s="14" t="s">
        <v>344</v>
      </c>
      <c r="BA22" s="14" t="s">
        <v>344</v>
      </c>
      <c r="BB22" s="14" t="s">
        <v>344</v>
      </c>
      <c r="BC22" s="14" t="s">
        <v>344</v>
      </c>
      <c r="BD22" s="14" t="s">
        <v>344</v>
      </c>
      <c r="BE22" s="14" t="s">
        <v>344</v>
      </c>
      <c r="BF22" s="14"/>
      <c r="BG22" s="14" t="s">
        <v>344</v>
      </c>
      <c r="BH22" s="14"/>
      <c r="BI22" s="14" t="s">
        <v>344</v>
      </c>
      <c r="BJ22" s="14"/>
      <c r="BK22" s="14" t="s">
        <v>344</v>
      </c>
      <c r="BL22" s="14"/>
      <c r="BM22" s="14"/>
      <c r="BN22" s="14"/>
      <c r="BO22" s="14"/>
      <c r="BP22" s="14"/>
      <c r="BQ22" s="14"/>
      <c r="BR22" s="14" t="s">
        <v>344</v>
      </c>
      <c r="BS22" s="14"/>
      <c r="BT22" s="14"/>
      <c r="BU22" s="14"/>
      <c r="BV22" s="14"/>
      <c r="BW22" s="14"/>
      <c r="BX22" s="14"/>
      <c r="BY22" s="14"/>
      <c r="BZ22" s="14"/>
      <c r="CA22" s="14"/>
      <c r="CB22" s="18" t="s">
        <v>394</v>
      </c>
    </row>
    <row r="23" spans="1:80" ht="76.5">
      <c r="A23" s="6" t="s">
        <v>330</v>
      </c>
      <c r="B23" s="7" t="s">
        <v>331</v>
      </c>
      <c r="C23" s="8">
        <v>0.3</v>
      </c>
      <c r="D23" s="7" t="s">
        <v>332</v>
      </c>
      <c r="E23" s="8">
        <v>1</v>
      </c>
      <c r="F23" s="8">
        <v>1</v>
      </c>
      <c r="G23" s="8" t="s">
        <v>93</v>
      </c>
      <c r="H23" s="9" t="s">
        <v>92</v>
      </c>
      <c r="I23" s="10" t="s">
        <v>379</v>
      </c>
      <c r="J23" s="10" t="s">
        <v>401</v>
      </c>
      <c r="K23" s="10" t="s">
        <v>365</v>
      </c>
      <c r="L23" s="10" t="s">
        <v>59</v>
      </c>
      <c r="M23" s="14" t="s">
        <v>10</v>
      </c>
      <c r="N23" s="29" t="s">
        <v>232</v>
      </c>
      <c r="O23" s="11" t="s">
        <v>364</v>
      </c>
      <c r="P23" s="11" t="s">
        <v>365</v>
      </c>
      <c r="Q23" s="11" t="s">
        <v>12</v>
      </c>
      <c r="R23" s="11" t="s">
        <v>402</v>
      </c>
      <c r="S23" s="14" t="s">
        <v>233</v>
      </c>
      <c r="T23" s="30" t="s">
        <v>234</v>
      </c>
      <c r="U23" s="14" t="s">
        <v>171</v>
      </c>
      <c r="V23" s="14" t="s">
        <v>224</v>
      </c>
      <c r="W23" s="16">
        <v>0.375</v>
      </c>
      <c r="X23" s="16">
        <v>0.5</v>
      </c>
      <c r="Y23" s="16">
        <v>1</v>
      </c>
      <c r="Z23" s="16">
        <v>0</v>
      </c>
      <c r="AA23" s="16">
        <v>1</v>
      </c>
      <c r="AB23" s="15">
        <v>9945000000</v>
      </c>
      <c r="AC23" s="14" t="s">
        <v>368</v>
      </c>
      <c r="AD23" s="14" t="s">
        <v>403</v>
      </c>
      <c r="AE23" s="26">
        <v>9945000000</v>
      </c>
      <c r="AF23" s="16">
        <v>0.25</v>
      </c>
      <c r="AG23" s="14" t="s">
        <v>404</v>
      </c>
      <c r="AH23" s="17">
        <v>45337</v>
      </c>
      <c r="AI23" s="17">
        <v>45657</v>
      </c>
      <c r="AJ23" s="14" t="s">
        <v>405</v>
      </c>
      <c r="AK23" s="14" t="s">
        <v>372</v>
      </c>
      <c r="AL23" s="14"/>
      <c r="AM23" s="14"/>
      <c r="AN23" s="14"/>
      <c r="AO23" s="14"/>
      <c r="AP23" s="14"/>
      <c r="AQ23" s="14"/>
      <c r="AR23" s="14"/>
      <c r="AS23" s="14"/>
      <c r="AT23" s="14"/>
      <c r="AU23" s="14"/>
      <c r="AV23" s="14"/>
      <c r="AW23" s="14" t="s">
        <v>344</v>
      </c>
      <c r="AX23" s="14"/>
      <c r="AY23" s="14"/>
      <c r="AZ23" s="14" t="s">
        <v>344</v>
      </c>
      <c r="BA23" s="14"/>
      <c r="BB23" s="14"/>
      <c r="BC23" s="14"/>
      <c r="BD23" s="14"/>
      <c r="BE23" s="14"/>
      <c r="BF23" s="14"/>
      <c r="BG23" s="14" t="s">
        <v>344</v>
      </c>
      <c r="BH23" s="14"/>
      <c r="BI23" s="14" t="s">
        <v>344</v>
      </c>
      <c r="BJ23" s="14"/>
      <c r="BK23" s="14"/>
      <c r="BL23" s="14"/>
      <c r="BM23" s="14"/>
      <c r="BN23" s="14"/>
      <c r="BO23" s="14"/>
      <c r="BP23" s="14"/>
      <c r="BQ23" s="14"/>
      <c r="BR23" s="14"/>
      <c r="BS23" s="14"/>
      <c r="BT23" s="14"/>
      <c r="BU23" s="14"/>
      <c r="BV23" s="14"/>
      <c r="BW23" s="14"/>
      <c r="BX23" s="14"/>
      <c r="BY23" s="14"/>
      <c r="BZ23" s="14"/>
      <c r="CA23" s="14"/>
      <c r="CB23" s="18" t="s">
        <v>406</v>
      </c>
    </row>
    <row r="24" spans="1:80" ht="76.5">
      <c r="A24" s="6" t="s">
        <v>330</v>
      </c>
      <c r="B24" s="7" t="s">
        <v>331</v>
      </c>
      <c r="C24" s="8">
        <v>0.3</v>
      </c>
      <c r="D24" s="7" t="s">
        <v>332</v>
      </c>
      <c r="E24" s="8">
        <v>1</v>
      </c>
      <c r="F24" s="8">
        <v>1</v>
      </c>
      <c r="G24" s="8" t="s">
        <v>93</v>
      </c>
      <c r="H24" s="9" t="s">
        <v>92</v>
      </c>
      <c r="I24" s="10" t="s">
        <v>379</v>
      </c>
      <c r="J24" s="10" t="s">
        <v>401</v>
      </c>
      <c r="K24" s="10" t="s">
        <v>365</v>
      </c>
      <c r="L24" s="10" t="s">
        <v>108</v>
      </c>
      <c r="M24" s="14" t="s">
        <v>12</v>
      </c>
      <c r="N24" s="29" t="s">
        <v>232</v>
      </c>
      <c r="O24" s="11" t="s">
        <v>364</v>
      </c>
      <c r="P24" s="19" t="s">
        <v>365</v>
      </c>
      <c r="Q24" s="19" t="s">
        <v>12</v>
      </c>
      <c r="R24" s="19" t="s">
        <v>402</v>
      </c>
      <c r="S24" s="14" t="s">
        <v>238</v>
      </c>
      <c r="T24" s="30" t="s">
        <v>234</v>
      </c>
      <c r="U24" s="14" t="s">
        <v>171</v>
      </c>
      <c r="V24" s="14" t="s">
        <v>224</v>
      </c>
      <c r="W24" s="16">
        <v>0</v>
      </c>
      <c r="X24" s="16">
        <v>0.375</v>
      </c>
      <c r="Y24" s="16">
        <v>0.5</v>
      </c>
      <c r="Z24" s="16">
        <v>1</v>
      </c>
      <c r="AA24" s="16">
        <v>1</v>
      </c>
      <c r="AB24" s="15">
        <v>86850000</v>
      </c>
      <c r="AC24" s="14" t="s">
        <v>368</v>
      </c>
      <c r="AD24" s="14" t="s">
        <v>407</v>
      </c>
      <c r="AE24" s="26">
        <v>86850000</v>
      </c>
      <c r="AF24" s="16">
        <v>0.15</v>
      </c>
      <c r="AG24" s="14" t="s">
        <v>408</v>
      </c>
      <c r="AH24" s="17">
        <v>45352</v>
      </c>
      <c r="AI24" s="17">
        <v>45657</v>
      </c>
      <c r="AJ24" s="14" t="s">
        <v>405</v>
      </c>
      <c r="AK24" s="14" t="s">
        <v>372</v>
      </c>
      <c r="AL24" s="14"/>
      <c r="AM24" s="14"/>
      <c r="AN24" s="14"/>
      <c r="AO24" s="14"/>
      <c r="AP24" s="14"/>
      <c r="AQ24" s="14"/>
      <c r="AR24" s="14"/>
      <c r="AS24" s="14"/>
      <c r="AT24" s="14"/>
      <c r="AU24" s="14"/>
      <c r="AV24" s="14"/>
      <c r="AW24" s="14" t="s">
        <v>344</v>
      </c>
      <c r="AX24" s="14"/>
      <c r="AY24" s="14"/>
      <c r="AZ24" s="14" t="s">
        <v>344</v>
      </c>
      <c r="BA24" s="14" t="s">
        <v>344</v>
      </c>
      <c r="BB24" s="14"/>
      <c r="BC24" s="14"/>
      <c r="BD24" s="14"/>
      <c r="BE24" s="14"/>
      <c r="BF24" s="14"/>
      <c r="BG24" s="14" t="s">
        <v>344</v>
      </c>
      <c r="BH24" s="14"/>
      <c r="BI24" s="14" t="s">
        <v>344</v>
      </c>
      <c r="BJ24" s="14" t="s">
        <v>344</v>
      </c>
      <c r="BK24" s="14"/>
      <c r="BL24" s="14"/>
      <c r="BM24" s="14"/>
      <c r="BN24" s="14"/>
      <c r="BO24" s="14"/>
      <c r="BP24" s="14"/>
      <c r="BQ24" s="14"/>
      <c r="BR24" s="14"/>
      <c r="BS24" s="14"/>
      <c r="BT24" s="14"/>
      <c r="BU24" s="14"/>
      <c r="BV24" s="14"/>
      <c r="BW24" s="14"/>
      <c r="BX24" s="14"/>
      <c r="BY24" s="14"/>
      <c r="BZ24" s="14"/>
      <c r="CA24" s="14"/>
      <c r="CB24" s="18" t="s">
        <v>406</v>
      </c>
    </row>
    <row r="25" spans="1:80" ht="89.25" customHeight="1">
      <c r="A25" s="6" t="s">
        <v>330</v>
      </c>
      <c r="B25" s="7" t="s">
        <v>331</v>
      </c>
      <c r="C25" s="8">
        <v>0.3</v>
      </c>
      <c r="D25" s="7" t="s">
        <v>332</v>
      </c>
      <c r="E25" s="8">
        <v>1</v>
      </c>
      <c r="F25" s="8">
        <v>1</v>
      </c>
      <c r="G25" s="8" t="s">
        <v>93</v>
      </c>
      <c r="H25" s="9" t="s">
        <v>92</v>
      </c>
      <c r="I25" s="10" t="s">
        <v>379</v>
      </c>
      <c r="J25" s="10" t="s">
        <v>401</v>
      </c>
      <c r="K25" s="10" t="s">
        <v>365</v>
      </c>
      <c r="L25" s="10" t="s">
        <v>28</v>
      </c>
      <c r="M25" s="14" t="s">
        <v>99</v>
      </c>
      <c r="N25" s="31" t="s">
        <v>229</v>
      </c>
      <c r="O25" s="11" t="s">
        <v>364</v>
      </c>
      <c r="P25" s="22" t="s">
        <v>365</v>
      </c>
      <c r="Q25" s="22" t="s">
        <v>366</v>
      </c>
      <c r="R25" s="22" t="s">
        <v>367</v>
      </c>
      <c r="S25" s="14" t="s">
        <v>230</v>
      </c>
      <c r="T25" s="14" t="s">
        <v>231</v>
      </c>
      <c r="U25" s="14" t="s">
        <v>171</v>
      </c>
      <c r="V25" s="14" t="s">
        <v>224</v>
      </c>
      <c r="W25" s="16">
        <v>0</v>
      </c>
      <c r="X25" s="16">
        <v>0.33</v>
      </c>
      <c r="Y25" s="16">
        <v>0.66</v>
      </c>
      <c r="Z25" s="16">
        <v>1</v>
      </c>
      <c r="AA25" s="16">
        <v>1</v>
      </c>
      <c r="AB25" s="15">
        <v>4400000000</v>
      </c>
      <c r="AC25" s="14" t="s">
        <v>368</v>
      </c>
      <c r="AD25" s="14" t="s">
        <v>409</v>
      </c>
      <c r="AE25" s="26">
        <v>4400000000</v>
      </c>
      <c r="AF25" s="16">
        <v>0.25</v>
      </c>
      <c r="AG25" s="14" t="s">
        <v>370</v>
      </c>
      <c r="AH25" s="17">
        <v>45352</v>
      </c>
      <c r="AI25" s="17">
        <v>45657</v>
      </c>
      <c r="AJ25" s="14" t="s">
        <v>371</v>
      </c>
      <c r="AK25" s="14" t="s">
        <v>372</v>
      </c>
      <c r="AL25" s="14" t="s">
        <v>344</v>
      </c>
      <c r="AM25" s="14"/>
      <c r="AN25" s="14"/>
      <c r="AO25" s="14"/>
      <c r="AP25" s="14"/>
      <c r="AQ25" s="14"/>
      <c r="AR25" s="14"/>
      <c r="AS25" s="14"/>
      <c r="AT25" s="14"/>
      <c r="AU25" s="14"/>
      <c r="AV25" s="14"/>
      <c r="AW25" s="14" t="s">
        <v>344</v>
      </c>
      <c r="AX25" s="14"/>
      <c r="AY25" s="14"/>
      <c r="AZ25" s="14" t="s">
        <v>344</v>
      </c>
      <c r="BA25" s="14" t="s">
        <v>344</v>
      </c>
      <c r="BB25" s="14"/>
      <c r="BC25" s="14"/>
      <c r="BD25" s="14"/>
      <c r="BE25" s="14"/>
      <c r="BF25" s="14"/>
      <c r="BG25" s="14" t="s">
        <v>344</v>
      </c>
      <c r="BH25" s="14"/>
      <c r="BI25" s="14" t="s">
        <v>344</v>
      </c>
      <c r="BJ25" s="14" t="s">
        <v>344</v>
      </c>
      <c r="BK25" s="14"/>
      <c r="BL25" s="14"/>
      <c r="BM25" s="14"/>
      <c r="BN25" s="14"/>
      <c r="BO25" s="14"/>
      <c r="BP25" s="14"/>
      <c r="BQ25" s="14"/>
      <c r="BR25" s="14"/>
      <c r="BS25" s="14"/>
      <c r="BT25" s="14"/>
      <c r="BU25" s="14"/>
      <c r="BV25" s="14"/>
      <c r="BW25" s="14"/>
      <c r="BX25" s="14"/>
      <c r="BY25" s="14"/>
      <c r="BZ25" s="14"/>
      <c r="CA25" s="14"/>
      <c r="CB25" s="18" t="s">
        <v>410</v>
      </c>
    </row>
    <row r="26" spans="1:80" ht="76.5">
      <c r="A26" s="6" t="s">
        <v>330</v>
      </c>
      <c r="B26" s="7" t="s">
        <v>331</v>
      </c>
      <c r="C26" s="8">
        <v>0.3</v>
      </c>
      <c r="D26" s="7" t="s">
        <v>332</v>
      </c>
      <c r="E26" s="8">
        <v>1</v>
      </c>
      <c r="F26" s="8">
        <v>1</v>
      </c>
      <c r="G26" s="8" t="s">
        <v>93</v>
      </c>
      <c r="H26" s="9" t="s">
        <v>92</v>
      </c>
      <c r="I26" s="10" t="s">
        <v>379</v>
      </c>
      <c r="J26" s="10" t="s">
        <v>411</v>
      </c>
      <c r="K26" s="10" t="s">
        <v>335</v>
      </c>
      <c r="L26" s="10" t="s">
        <v>78</v>
      </c>
      <c r="M26" s="10" t="s">
        <v>114</v>
      </c>
      <c r="N26" s="10" t="s">
        <v>241</v>
      </c>
      <c r="O26" s="11" t="s">
        <v>336</v>
      </c>
      <c r="P26" s="11" t="s">
        <v>335</v>
      </c>
      <c r="Q26" s="11" t="s">
        <v>412</v>
      </c>
      <c r="R26" s="11" t="s">
        <v>413</v>
      </c>
      <c r="S26" s="11" t="s">
        <v>242</v>
      </c>
      <c r="T26" s="11" t="s">
        <v>243</v>
      </c>
      <c r="U26" s="11" t="s">
        <v>171</v>
      </c>
      <c r="V26" s="14" t="s">
        <v>224</v>
      </c>
      <c r="W26" s="12">
        <v>0.25</v>
      </c>
      <c r="X26" s="12">
        <v>0.5</v>
      </c>
      <c r="Y26" s="12">
        <v>0.75</v>
      </c>
      <c r="Z26" s="12">
        <v>1</v>
      </c>
      <c r="AA26" s="12">
        <v>1</v>
      </c>
      <c r="AB26" s="13">
        <v>4400000000</v>
      </c>
      <c r="AC26" s="11" t="s">
        <v>368</v>
      </c>
      <c r="AD26" s="14" t="s">
        <v>414</v>
      </c>
      <c r="AE26" s="15">
        <v>0</v>
      </c>
      <c r="AF26" s="16">
        <v>0.3</v>
      </c>
      <c r="AG26" s="14" t="s">
        <v>415</v>
      </c>
      <c r="AH26" s="17">
        <v>45292</v>
      </c>
      <c r="AI26" s="17">
        <v>45443</v>
      </c>
      <c r="AJ26" s="14" t="s">
        <v>411</v>
      </c>
      <c r="AK26" s="14" t="s">
        <v>343</v>
      </c>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8" t="s">
        <v>416</v>
      </c>
    </row>
    <row r="27" spans="1:80" ht="76.5">
      <c r="A27" s="6" t="s">
        <v>330</v>
      </c>
      <c r="B27" s="7" t="s">
        <v>331</v>
      </c>
      <c r="C27" s="8">
        <v>0.3</v>
      </c>
      <c r="D27" s="7" t="s">
        <v>332</v>
      </c>
      <c r="E27" s="8">
        <v>1</v>
      </c>
      <c r="F27" s="8">
        <v>1</v>
      </c>
      <c r="G27" s="8" t="s">
        <v>93</v>
      </c>
      <c r="H27" s="9" t="s">
        <v>92</v>
      </c>
      <c r="I27" s="10" t="s">
        <v>379</v>
      </c>
      <c r="J27" s="10" t="s">
        <v>411</v>
      </c>
      <c r="K27" s="10" t="s">
        <v>335</v>
      </c>
      <c r="L27" s="10" t="s">
        <v>78</v>
      </c>
      <c r="M27" s="10" t="s">
        <v>114</v>
      </c>
      <c r="N27" s="10" t="s">
        <v>241</v>
      </c>
      <c r="O27" s="11" t="s">
        <v>336</v>
      </c>
      <c r="P27" s="19" t="s">
        <v>335</v>
      </c>
      <c r="Q27" s="22" t="s">
        <v>412</v>
      </c>
      <c r="R27" s="22" t="s">
        <v>413</v>
      </c>
      <c r="S27" s="22" t="s">
        <v>242</v>
      </c>
      <c r="T27" s="11" t="s">
        <v>243</v>
      </c>
      <c r="U27" s="22" t="s">
        <v>171</v>
      </c>
      <c r="V27" s="14" t="s">
        <v>224</v>
      </c>
      <c r="W27" s="23">
        <v>0.25</v>
      </c>
      <c r="X27" s="23">
        <v>0.5</v>
      </c>
      <c r="Y27" s="23">
        <v>0.75</v>
      </c>
      <c r="Z27" s="23">
        <v>1</v>
      </c>
      <c r="AA27" s="23">
        <v>1</v>
      </c>
      <c r="AB27" s="13">
        <v>4400000000</v>
      </c>
      <c r="AC27" s="22" t="s">
        <v>368</v>
      </c>
      <c r="AD27" s="14" t="s">
        <v>417</v>
      </c>
      <c r="AE27" s="15">
        <v>0</v>
      </c>
      <c r="AF27" s="16">
        <v>0.7</v>
      </c>
      <c r="AG27" s="14" t="s">
        <v>418</v>
      </c>
      <c r="AH27" s="17">
        <v>45292</v>
      </c>
      <c r="AI27" s="17">
        <v>45657</v>
      </c>
      <c r="AJ27" s="14" t="s">
        <v>411</v>
      </c>
      <c r="AK27" s="14" t="s">
        <v>343</v>
      </c>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8" t="s">
        <v>416</v>
      </c>
    </row>
    <row r="28" spans="1:80" ht="89.25">
      <c r="A28" s="6" t="s">
        <v>330</v>
      </c>
      <c r="B28" s="7" t="s">
        <v>331</v>
      </c>
      <c r="C28" s="8">
        <v>0.3</v>
      </c>
      <c r="D28" s="7" t="s">
        <v>332</v>
      </c>
      <c r="E28" s="8">
        <v>1</v>
      </c>
      <c r="F28" s="8">
        <v>1</v>
      </c>
      <c r="G28" s="8" t="s">
        <v>93</v>
      </c>
      <c r="H28" s="9" t="s">
        <v>92</v>
      </c>
      <c r="I28" s="10" t="s">
        <v>379</v>
      </c>
      <c r="J28" s="10" t="s">
        <v>419</v>
      </c>
      <c r="K28" s="10" t="s">
        <v>420</v>
      </c>
      <c r="L28" s="10" t="s">
        <v>118</v>
      </c>
      <c r="M28" s="9" t="s">
        <v>117</v>
      </c>
      <c r="N28" s="9" t="s">
        <v>188</v>
      </c>
      <c r="O28" s="14" t="s">
        <v>421</v>
      </c>
      <c r="P28" s="14" t="s">
        <v>420</v>
      </c>
      <c r="Q28" s="14" t="s">
        <v>422</v>
      </c>
      <c r="R28" s="14" t="s">
        <v>423</v>
      </c>
      <c r="S28" s="11" t="s">
        <v>244</v>
      </c>
      <c r="T28" s="11" t="s">
        <v>188</v>
      </c>
      <c r="U28" s="11" t="s">
        <v>171</v>
      </c>
      <c r="V28" s="12">
        <v>0.499</v>
      </c>
      <c r="W28" s="12">
        <v>0</v>
      </c>
      <c r="X28" s="12">
        <v>0.14000000000000001</v>
      </c>
      <c r="Y28" s="12">
        <v>0.4</v>
      </c>
      <c r="Z28" s="12">
        <v>1</v>
      </c>
      <c r="AA28" s="12">
        <v>1</v>
      </c>
      <c r="AB28" s="13">
        <v>15322000000</v>
      </c>
      <c r="AC28" s="11" t="s">
        <v>424</v>
      </c>
      <c r="AD28" s="14" t="s">
        <v>425</v>
      </c>
      <c r="AE28" s="15">
        <v>0</v>
      </c>
      <c r="AF28" s="16">
        <v>0.2</v>
      </c>
      <c r="AG28" s="14" t="s">
        <v>426</v>
      </c>
      <c r="AH28" s="17">
        <v>45306</v>
      </c>
      <c r="AI28" s="17">
        <v>45412</v>
      </c>
      <c r="AJ28" s="14" t="s">
        <v>427</v>
      </c>
      <c r="AK28" s="14" t="s">
        <v>343</v>
      </c>
      <c r="AL28" s="14" t="s">
        <v>344</v>
      </c>
      <c r="AM28" s="14"/>
      <c r="AN28" s="14"/>
      <c r="AO28" s="14"/>
      <c r="AP28" s="14"/>
      <c r="AQ28" s="14"/>
      <c r="AR28" s="14"/>
      <c r="AS28" s="14"/>
      <c r="AT28" s="14"/>
      <c r="AU28" s="14"/>
      <c r="AV28" s="14"/>
      <c r="AW28" s="14" t="s">
        <v>344</v>
      </c>
      <c r="AX28" s="14" t="s">
        <v>344</v>
      </c>
      <c r="AY28" s="14"/>
      <c r="AZ28" s="14"/>
      <c r="BA28" s="14"/>
      <c r="BB28" s="14"/>
      <c r="BC28" s="14"/>
      <c r="BD28" s="14"/>
      <c r="BE28" s="14"/>
      <c r="BF28" s="14"/>
      <c r="BG28" s="14" t="s">
        <v>344</v>
      </c>
      <c r="BH28" s="14"/>
      <c r="BI28" s="14" t="s">
        <v>344</v>
      </c>
      <c r="BJ28" s="14"/>
      <c r="BK28" s="14"/>
      <c r="BL28" s="14"/>
      <c r="BM28" s="14"/>
      <c r="BN28" s="14"/>
      <c r="BO28" s="14"/>
      <c r="BP28" s="14"/>
      <c r="BQ28" s="14"/>
      <c r="BR28" s="14"/>
      <c r="BS28" s="14"/>
      <c r="BT28" s="14"/>
      <c r="BU28" s="14"/>
      <c r="BV28" s="14"/>
      <c r="BW28" s="14"/>
      <c r="BX28" s="14"/>
      <c r="BY28" s="14"/>
      <c r="BZ28" s="14"/>
      <c r="CA28" s="14"/>
      <c r="CB28" s="18" t="s">
        <v>428</v>
      </c>
    </row>
    <row r="29" spans="1:80" ht="89.25">
      <c r="A29" s="6" t="s">
        <v>330</v>
      </c>
      <c r="B29" s="7" t="s">
        <v>331</v>
      </c>
      <c r="C29" s="8">
        <v>0.3</v>
      </c>
      <c r="D29" s="7" t="s">
        <v>332</v>
      </c>
      <c r="E29" s="8">
        <v>1</v>
      </c>
      <c r="F29" s="8">
        <v>1</v>
      </c>
      <c r="G29" s="8" t="s">
        <v>93</v>
      </c>
      <c r="H29" s="9" t="s">
        <v>92</v>
      </c>
      <c r="I29" s="10" t="s">
        <v>379</v>
      </c>
      <c r="J29" s="10" t="s">
        <v>419</v>
      </c>
      <c r="K29" s="10" t="s">
        <v>420</v>
      </c>
      <c r="L29" s="10" t="s">
        <v>118</v>
      </c>
      <c r="M29" s="9" t="s">
        <v>117</v>
      </c>
      <c r="N29" s="9" t="s">
        <v>188</v>
      </c>
      <c r="O29" s="14" t="s">
        <v>421</v>
      </c>
      <c r="P29" s="14" t="s">
        <v>420</v>
      </c>
      <c r="Q29" s="14" t="s">
        <v>422</v>
      </c>
      <c r="R29" s="14" t="s">
        <v>423</v>
      </c>
      <c r="S29" s="19" t="s">
        <v>244</v>
      </c>
      <c r="T29" s="11" t="s">
        <v>188</v>
      </c>
      <c r="U29" s="19" t="s">
        <v>171</v>
      </c>
      <c r="V29" s="20">
        <v>0.499</v>
      </c>
      <c r="W29" s="20">
        <v>0</v>
      </c>
      <c r="X29" s="20">
        <v>0.14000000000000001</v>
      </c>
      <c r="Y29" s="20">
        <v>0.4</v>
      </c>
      <c r="Z29" s="20">
        <v>1</v>
      </c>
      <c r="AA29" s="20">
        <v>1</v>
      </c>
      <c r="AB29" s="21">
        <v>15322000000</v>
      </c>
      <c r="AC29" s="19" t="s">
        <v>424</v>
      </c>
      <c r="AD29" s="14" t="s">
        <v>429</v>
      </c>
      <c r="AE29" s="15">
        <v>15322000000</v>
      </c>
      <c r="AF29" s="16">
        <v>0.5</v>
      </c>
      <c r="AG29" s="14" t="s">
        <v>430</v>
      </c>
      <c r="AH29" s="17">
        <v>45292</v>
      </c>
      <c r="AI29" s="17">
        <v>45657</v>
      </c>
      <c r="AJ29" s="14" t="s">
        <v>427</v>
      </c>
      <c r="AK29" s="14" t="s">
        <v>343</v>
      </c>
      <c r="AL29" s="14"/>
      <c r="AM29" s="14" t="s">
        <v>344</v>
      </c>
      <c r="AN29" s="14" t="s">
        <v>344</v>
      </c>
      <c r="AO29" s="14"/>
      <c r="AP29" s="14"/>
      <c r="AQ29" s="14" t="s">
        <v>344</v>
      </c>
      <c r="AR29" s="14"/>
      <c r="AS29" s="14"/>
      <c r="AT29" s="14"/>
      <c r="AU29" s="14"/>
      <c r="AV29" s="14"/>
      <c r="AW29" s="14" t="s">
        <v>344</v>
      </c>
      <c r="AX29" s="14" t="s">
        <v>344</v>
      </c>
      <c r="AY29" s="14"/>
      <c r="AZ29" s="14" t="s">
        <v>344</v>
      </c>
      <c r="BA29" s="14" t="s">
        <v>344</v>
      </c>
      <c r="BB29" s="14"/>
      <c r="BC29" s="14" t="s">
        <v>344</v>
      </c>
      <c r="BD29" s="14"/>
      <c r="BE29" s="14"/>
      <c r="BF29" s="14"/>
      <c r="BG29" s="14" t="s">
        <v>344</v>
      </c>
      <c r="BH29" s="14"/>
      <c r="BI29" s="14" t="s">
        <v>344</v>
      </c>
      <c r="BJ29" s="14" t="s">
        <v>344</v>
      </c>
      <c r="BK29" s="14"/>
      <c r="BL29" s="14"/>
      <c r="BM29" s="14"/>
      <c r="BN29" s="14"/>
      <c r="BO29" s="14"/>
      <c r="BP29" s="14"/>
      <c r="BQ29" s="14"/>
      <c r="BR29" s="14" t="s">
        <v>344</v>
      </c>
      <c r="BS29" s="14"/>
      <c r="BT29" s="14"/>
      <c r="BU29" s="14"/>
      <c r="BV29" s="14"/>
      <c r="BW29" s="14"/>
      <c r="BX29" s="14"/>
      <c r="BY29" s="14"/>
      <c r="BZ29" s="14"/>
      <c r="CA29" s="14"/>
      <c r="CB29" s="18" t="s">
        <v>428</v>
      </c>
    </row>
    <row r="30" spans="1:80" ht="89.25">
      <c r="A30" s="6" t="s">
        <v>330</v>
      </c>
      <c r="B30" s="7" t="s">
        <v>331</v>
      </c>
      <c r="C30" s="8">
        <v>0.3</v>
      </c>
      <c r="D30" s="7" t="s">
        <v>332</v>
      </c>
      <c r="E30" s="8">
        <v>1</v>
      </c>
      <c r="F30" s="8">
        <v>1</v>
      </c>
      <c r="G30" s="8" t="s">
        <v>93</v>
      </c>
      <c r="H30" s="9" t="s">
        <v>92</v>
      </c>
      <c r="I30" s="10" t="s">
        <v>379</v>
      </c>
      <c r="J30" s="10" t="s">
        <v>419</v>
      </c>
      <c r="K30" s="10" t="s">
        <v>420</v>
      </c>
      <c r="L30" s="10" t="s">
        <v>118</v>
      </c>
      <c r="M30" s="9" t="s">
        <v>117</v>
      </c>
      <c r="N30" s="9" t="s">
        <v>188</v>
      </c>
      <c r="O30" s="14" t="s">
        <v>421</v>
      </c>
      <c r="P30" s="14" t="s">
        <v>420</v>
      </c>
      <c r="Q30" s="14" t="s">
        <v>422</v>
      </c>
      <c r="R30" s="14" t="s">
        <v>423</v>
      </c>
      <c r="S30" s="19" t="s">
        <v>244</v>
      </c>
      <c r="T30" s="11" t="s">
        <v>188</v>
      </c>
      <c r="U30" s="19" t="s">
        <v>171</v>
      </c>
      <c r="V30" s="20">
        <v>0.499</v>
      </c>
      <c r="W30" s="20">
        <v>0</v>
      </c>
      <c r="X30" s="20">
        <v>0.14000000000000001</v>
      </c>
      <c r="Y30" s="20">
        <v>0.4</v>
      </c>
      <c r="Z30" s="20">
        <v>1</v>
      </c>
      <c r="AA30" s="20">
        <v>1</v>
      </c>
      <c r="AB30" s="21">
        <v>15322000000</v>
      </c>
      <c r="AC30" s="19" t="s">
        <v>424</v>
      </c>
      <c r="AD30" s="14" t="s">
        <v>431</v>
      </c>
      <c r="AE30" s="15">
        <v>0</v>
      </c>
      <c r="AF30" s="16">
        <v>0.1</v>
      </c>
      <c r="AG30" s="14" t="s">
        <v>432</v>
      </c>
      <c r="AH30" s="17">
        <v>45323</v>
      </c>
      <c r="AI30" s="17">
        <v>45657</v>
      </c>
      <c r="AJ30" s="14" t="s">
        <v>427</v>
      </c>
      <c r="AK30" s="14" t="s">
        <v>343</v>
      </c>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8" t="s">
        <v>428</v>
      </c>
    </row>
    <row r="31" spans="1:80" ht="89.25">
      <c r="A31" s="6" t="s">
        <v>330</v>
      </c>
      <c r="B31" s="7" t="s">
        <v>331</v>
      </c>
      <c r="C31" s="8">
        <v>0.3</v>
      </c>
      <c r="D31" s="7" t="s">
        <v>332</v>
      </c>
      <c r="E31" s="8">
        <v>1</v>
      </c>
      <c r="F31" s="8">
        <v>1</v>
      </c>
      <c r="G31" s="8" t="s">
        <v>93</v>
      </c>
      <c r="H31" s="9" t="s">
        <v>92</v>
      </c>
      <c r="I31" s="10" t="s">
        <v>379</v>
      </c>
      <c r="J31" s="10" t="s">
        <v>419</v>
      </c>
      <c r="K31" s="10" t="s">
        <v>420</v>
      </c>
      <c r="L31" s="10" t="s">
        <v>118</v>
      </c>
      <c r="M31" s="9" t="s">
        <v>117</v>
      </c>
      <c r="N31" s="9" t="s">
        <v>188</v>
      </c>
      <c r="O31" s="14" t="s">
        <v>421</v>
      </c>
      <c r="P31" s="14" t="s">
        <v>420</v>
      </c>
      <c r="Q31" s="14" t="s">
        <v>422</v>
      </c>
      <c r="R31" s="14" t="s">
        <v>423</v>
      </c>
      <c r="S31" s="22" t="s">
        <v>244</v>
      </c>
      <c r="T31" s="11" t="s">
        <v>188</v>
      </c>
      <c r="U31" s="22" t="s">
        <v>171</v>
      </c>
      <c r="V31" s="23">
        <v>0.499</v>
      </c>
      <c r="W31" s="23">
        <v>0</v>
      </c>
      <c r="X31" s="23">
        <v>0.14000000000000001</v>
      </c>
      <c r="Y31" s="23">
        <v>0.4</v>
      </c>
      <c r="Z31" s="23">
        <v>1</v>
      </c>
      <c r="AA31" s="23">
        <v>1</v>
      </c>
      <c r="AB31" s="24">
        <v>15322000000</v>
      </c>
      <c r="AC31" s="22" t="s">
        <v>424</v>
      </c>
      <c r="AD31" s="14" t="s">
        <v>433</v>
      </c>
      <c r="AE31" s="15">
        <v>0</v>
      </c>
      <c r="AF31" s="16">
        <v>0.2</v>
      </c>
      <c r="AG31" s="14" t="s">
        <v>434</v>
      </c>
      <c r="AH31" s="17">
        <v>45292</v>
      </c>
      <c r="AI31" s="17">
        <v>45657</v>
      </c>
      <c r="AJ31" s="14" t="s">
        <v>427</v>
      </c>
      <c r="AK31" s="14" t="s">
        <v>343</v>
      </c>
      <c r="AL31" s="14"/>
      <c r="AM31" s="14"/>
      <c r="AN31" s="14"/>
      <c r="AO31" s="14"/>
      <c r="AP31" s="14"/>
      <c r="AQ31" s="14"/>
      <c r="AR31" s="14"/>
      <c r="AS31" s="14"/>
      <c r="AT31" s="14"/>
      <c r="AU31" s="14"/>
      <c r="AV31" s="14"/>
      <c r="AW31" s="14"/>
      <c r="AX31" s="14"/>
      <c r="AY31" s="14"/>
      <c r="AZ31" s="14" t="s">
        <v>344</v>
      </c>
      <c r="BA31" s="14" t="s">
        <v>344</v>
      </c>
      <c r="BB31" s="14" t="s">
        <v>344</v>
      </c>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8" t="s">
        <v>428</v>
      </c>
    </row>
    <row r="32" spans="1:80" ht="63.75">
      <c r="A32" s="6" t="s">
        <v>330</v>
      </c>
      <c r="B32" s="7" t="s">
        <v>331</v>
      </c>
      <c r="C32" s="8">
        <v>0.3</v>
      </c>
      <c r="D32" s="7" t="s">
        <v>332</v>
      </c>
      <c r="E32" s="8">
        <v>1</v>
      </c>
      <c r="F32" s="8">
        <v>1</v>
      </c>
      <c r="G32" s="8" t="s">
        <v>93</v>
      </c>
      <c r="H32" s="9" t="s">
        <v>92</v>
      </c>
      <c r="I32" s="10" t="s">
        <v>379</v>
      </c>
      <c r="J32" s="10" t="s">
        <v>419</v>
      </c>
      <c r="K32" s="10" t="s">
        <v>420</v>
      </c>
      <c r="L32" s="10" t="s">
        <v>105</v>
      </c>
      <c r="M32" s="9" t="s">
        <v>104</v>
      </c>
      <c r="N32" s="9" t="s">
        <v>235</v>
      </c>
      <c r="O32" s="14" t="s">
        <v>421</v>
      </c>
      <c r="P32" s="14" t="s">
        <v>420</v>
      </c>
      <c r="Q32" s="14" t="s">
        <v>435</v>
      </c>
      <c r="R32" s="14" t="s">
        <v>436</v>
      </c>
      <c r="S32" s="11" t="s">
        <v>236</v>
      </c>
      <c r="T32" s="11" t="s">
        <v>237</v>
      </c>
      <c r="U32" s="11" t="s">
        <v>171</v>
      </c>
      <c r="V32" s="12">
        <v>1</v>
      </c>
      <c r="W32" s="12">
        <v>0.25</v>
      </c>
      <c r="X32" s="12">
        <v>0.5</v>
      </c>
      <c r="Y32" s="12">
        <v>0.85</v>
      </c>
      <c r="Z32" s="12">
        <v>1</v>
      </c>
      <c r="AA32" s="12">
        <v>1</v>
      </c>
      <c r="AB32" s="13">
        <v>0</v>
      </c>
      <c r="AC32" s="11" t="s">
        <v>424</v>
      </c>
      <c r="AD32" s="14" t="s">
        <v>437</v>
      </c>
      <c r="AE32" s="15">
        <v>0</v>
      </c>
      <c r="AF32" s="16">
        <v>0.5</v>
      </c>
      <c r="AG32" s="14" t="s">
        <v>438</v>
      </c>
      <c r="AH32" s="17">
        <v>45292</v>
      </c>
      <c r="AI32" s="17">
        <v>45657</v>
      </c>
      <c r="AJ32" s="14" t="s">
        <v>427</v>
      </c>
      <c r="AK32" s="14" t="s">
        <v>343</v>
      </c>
      <c r="AL32" s="14"/>
      <c r="AM32" s="14"/>
      <c r="AN32" s="14"/>
      <c r="AO32" s="14"/>
      <c r="AP32" s="14"/>
      <c r="AQ32" s="14"/>
      <c r="AR32" s="14"/>
      <c r="AS32" s="14"/>
      <c r="AT32" s="14"/>
      <c r="AU32" s="14"/>
      <c r="AV32" s="14"/>
      <c r="AW32" s="14" t="s">
        <v>344</v>
      </c>
      <c r="AX32" s="14" t="s">
        <v>344</v>
      </c>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8" t="s">
        <v>439</v>
      </c>
    </row>
    <row r="33" spans="1:80" ht="63.75">
      <c r="A33" s="6" t="s">
        <v>330</v>
      </c>
      <c r="B33" s="7" t="s">
        <v>331</v>
      </c>
      <c r="C33" s="8">
        <v>0.3</v>
      </c>
      <c r="D33" s="7" t="s">
        <v>332</v>
      </c>
      <c r="E33" s="8">
        <v>1</v>
      </c>
      <c r="F33" s="8">
        <v>1</v>
      </c>
      <c r="G33" s="8" t="s">
        <v>93</v>
      </c>
      <c r="H33" s="9" t="s">
        <v>92</v>
      </c>
      <c r="I33" s="10" t="s">
        <v>379</v>
      </c>
      <c r="J33" s="10" t="s">
        <v>419</v>
      </c>
      <c r="K33" s="10" t="s">
        <v>420</v>
      </c>
      <c r="L33" s="10" t="s">
        <v>105</v>
      </c>
      <c r="M33" s="9" t="s">
        <v>104</v>
      </c>
      <c r="N33" s="9" t="s">
        <v>235</v>
      </c>
      <c r="O33" s="14" t="s">
        <v>421</v>
      </c>
      <c r="P33" s="14" t="s">
        <v>420</v>
      </c>
      <c r="Q33" s="14" t="s">
        <v>435</v>
      </c>
      <c r="R33" s="14" t="s">
        <v>436</v>
      </c>
      <c r="S33" s="22" t="s">
        <v>236</v>
      </c>
      <c r="T33" s="11" t="s">
        <v>237</v>
      </c>
      <c r="U33" s="22" t="s">
        <v>171</v>
      </c>
      <c r="V33" s="23">
        <v>1</v>
      </c>
      <c r="W33" s="23">
        <v>0.25</v>
      </c>
      <c r="X33" s="23">
        <v>0.5</v>
      </c>
      <c r="Y33" s="23">
        <v>0.85</v>
      </c>
      <c r="Z33" s="23">
        <v>1</v>
      </c>
      <c r="AA33" s="23">
        <v>1</v>
      </c>
      <c r="AB33" s="24">
        <v>0</v>
      </c>
      <c r="AC33" s="22" t="s">
        <v>424</v>
      </c>
      <c r="AD33" s="14" t="s">
        <v>440</v>
      </c>
      <c r="AE33" s="15">
        <v>0</v>
      </c>
      <c r="AF33" s="16">
        <v>0.5</v>
      </c>
      <c r="AG33" s="14" t="s">
        <v>441</v>
      </c>
      <c r="AH33" s="17">
        <v>45292</v>
      </c>
      <c r="AI33" s="17">
        <v>45657</v>
      </c>
      <c r="AJ33" s="14" t="s">
        <v>427</v>
      </c>
      <c r="AK33" s="14" t="s">
        <v>343</v>
      </c>
      <c r="AL33" s="14"/>
      <c r="AM33" s="14"/>
      <c r="AN33" s="14"/>
      <c r="AO33" s="14"/>
      <c r="AP33" s="14"/>
      <c r="AQ33" s="14"/>
      <c r="AR33" s="14"/>
      <c r="AS33" s="14"/>
      <c r="AT33" s="14"/>
      <c r="AU33" s="14"/>
      <c r="AV33" s="14"/>
      <c r="AW33" s="14"/>
      <c r="AX33" s="14"/>
      <c r="AY33" s="14"/>
      <c r="AZ33" s="14" t="s">
        <v>344</v>
      </c>
      <c r="BA33" s="14" t="s">
        <v>344</v>
      </c>
      <c r="BB33" s="14" t="s">
        <v>344</v>
      </c>
      <c r="BC33" s="14"/>
      <c r="BD33" s="14"/>
      <c r="BE33" s="14"/>
      <c r="BF33" s="14"/>
      <c r="BG33" s="14" t="s">
        <v>344</v>
      </c>
      <c r="BH33" s="14"/>
      <c r="BI33" s="14" t="s">
        <v>344</v>
      </c>
      <c r="BJ33" s="14"/>
      <c r="BK33" s="14"/>
      <c r="BL33" s="14"/>
      <c r="BM33" s="14"/>
      <c r="BN33" s="14"/>
      <c r="BO33" s="14"/>
      <c r="BP33" s="14"/>
      <c r="BQ33" s="14"/>
      <c r="BR33" s="14"/>
      <c r="BS33" s="14"/>
      <c r="BT33" s="14"/>
      <c r="BU33" s="14"/>
      <c r="BV33" s="14"/>
      <c r="BW33" s="14"/>
      <c r="BX33" s="14"/>
      <c r="BY33" s="14"/>
      <c r="BZ33" s="14"/>
      <c r="CA33" s="14"/>
      <c r="CB33" s="18" t="s">
        <v>439</v>
      </c>
    </row>
    <row r="34" spans="1:80" ht="63.75">
      <c r="A34" s="6" t="s">
        <v>330</v>
      </c>
      <c r="B34" s="7" t="s">
        <v>331</v>
      </c>
      <c r="C34" s="8">
        <v>0.3</v>
      </c>
      <c r="D34" s="7" t="s">
        <v>332</v>
      </c>
      <c r="E34" s="8">
        <v>1</v>
      </c>
      <c r="F34" s="8">
        <v>1</v>
      </c>
      <c r="G34" s="8" t="s">
        <v>95</v>
      </c>
      <c r="H34" s="9" t="s">
        <v>94</v>
      </c>
      <c r="I34" s="9" t="s">
        <v>442</v>
      </c>
      <c r="J34" s="9" t="s">
        <v>388</v>
      </c>
      <c r="K34" s="9" t="s">
        <v>355</v>
      </c>
      <c r="L34" s="9" t="s">
        <v>0</v>
      </c>
      <c r="M34" s="9" t="s">
        <v>125</v>
      </c>
      <c r="N34" s="9" t="s">
        <v>248</v>
      </c>
      <c r="O34" s="14" t="s">
        <v>354</v>
      </c>
      <c r="P34" s="14" t="s">
        <v>355</v>
      </c>
      <c r="Q34" s="14" t="s">
        <v>443</v>
      </c>
      <c r="R34" s="14" t="s">
        <v>444</v>
      </c>
      <c r="S34" s="14" t="s">
        <v>249</v>
      </c>
      <c r="T34" s="14" t="s">
        <v>188</v>
      </c>
      <c r="U34" s="14" t="s">
        <v>171</v>
      </c>
      <c r="V34" s="16">
        <v>0</v>
      </c>
      <c r="W34" s="16">
        <v>0.05</v>
      </c>
      <c r="X34" s="16">
        <v>0.3</v>
      </c>
      <c r="Y34" s="16">
        <v>0.75</v>
      </c>
      <c r="Z34" s="16">
        <v>1</v>
      </c>
      <c r="AA34" s="16">
        <v>1</v>
      </c>
      <c r="AB34" s="32">
        <v>70000000</v>
      </c>
      <c r="AC34" s="16" t="s">
        <v>445</v>
      </c>
      <c r="AD34" s="14" t="s">
        <v>446</v>
      </c>
      <c r="AE34" s="15">
        <v>35000000</v>
      </c>
      <c r="AF34" s="16">
        <v>0.5</v>
      </c>
      <c r="AG34" s="14" t="s">
        <v>447</v>
      </c>
      <c r="AH34" s="17">
        <v>45306</v>
      </c>
      <c r="AI34" s="17">
        <v>45641</v>
      </c>
      <c r="AJ34" s="14" t="s">
        <v>448</v>
      </c>
      <c r="AK34" s="14" t="s">
        <v>343</v>
      </c>
      <c r="AL34" s="14" t="s">
        <v>344</v>
      </c>
      <c r="AM34" s="14" t="s">
        <v>344</v>
      </c>
      <c r="AN34" s="14" t="s">
        <v>344</v>
      </c>
      <c r="AO34" s="14"/>
      <c r="AP34" s="14"/>
      <c r="AQ34" s="14" t="s">
        <v>344</v>
      </c>
      <c r="AR34" s="14"/>
      <c r="AS34" s="14"/>
      <c r="AT34" s="14"/>
      <c r="AU34" s="14"/>
      <c r="AV34" s="14"/>
      <c r="AW34" s="14" t="s">
        <v>344</v>
      </c>
      <c r="AX34" s="14" t="s">
        <v>344</v>
      </c>
      <c r="AY34" s="14"/>
      <c r="AZ34" s="14"/>
      <c r="BA34" s="14"/>
      <c r="BB34" s="14"/>
      <c r="BC34" s="14"/>
      <c r="BD34" s="14"/>
      <c r="BE34" s="14" t="s">
        <v>344</v>
      </c>
      <c r="BF34" s="14"/>
      <c r="BG34" s="14" t="s">
        <v>344</v>
      </c>
      <c r="BH34" s="14"/>
      <c r="BI34" s="14" t="s">
        <v>344</v>
      </c>
      <c r="BJ34" s="14"/>
      <c r="BK34" s="14"/>
      <c r="BL34" s="14"/>
      <c r="BM34" s="14"/>
      <c r="BN34" s="14"/>
      <c r="BO34" s="14"/>
      <c r="BP34" s="14"/>
      <c r="BQ34" s="14"/>
      <c r="BR34" s="14" t="s">
        <v>344</v>
      </c>
      <c r="BS34" s="14"/>
      <c r="BT34" s="14"/>
      <c r="BU34" s="14"/>
      <c r="BV34" s="14"/>
      <c r="BW34" s="14"/>
      <c r="BX34" s="14"/>
      <c r="BY34" s="14"/>
      <c r="BZ34" s="14"/>
      <c r="CA34" s="14"/>
      <c r="CB34" s="18" t="s">
        <v>449</v>
      </c>
    </row>
    <row r="35" spans="1:80" ht="63.75">
      <c r="A35" s="6" t="s">
        <v>330</v>
      </c>
      <c r="B35" s="7" t="s">
        <v>331</v>
      </c>
      <c r="C35" s="8">
        <v>0.3</v>
      </c>
      <c r="D35" s="7" t="s">
        <v>332</v>
      </c>
      <c r="E35" s="8">
        <v>1</v>
      </c>
      <c r="F35" s="8">
        <v>1</v>
      </c>
      <c r="G35" s="8" t="s">
        <v>95</v>
      </c>
      <c r="H35" s="9" t="s">
        <v>94</v>
      </c>
      <c r="I35" s="9" t="s">
        <v>442</v>
      </c>
      <c r="J35" s="9" t="s">
        <v>388</v>
      </c>
      <c r="K35" s="9" t="s">
        <v>355</v>
      </c>
      <c r="L35" s="9" t="s">
        <v>0</v>
      </c>
      <c r="M35" s="9" t="s">
        <v>125</v>
      </c>
      <c r="N35" s="9" t="s">
        <v>248</v>
      </c>
      <c r="O35" s="14" t="s">
        <v>354</v>
      </c>
      <c r="P35" s="14" t="s">
        <v>355</v>
      </c>
      <c r="Q35" s="14" t="s">
        <v>443</v>
      </c>
      <c r="R35" s="14" t="s">
        <v>444</v>
      </c>
      <c r="S35" s="14" t="s">
        <v>249</v>
      </c>
      <c r="T35" s="14" t="s">
        <v>188</v>
      </c>
      <c r="U35" s="14" t="s">
        <v>171</v>
      </c>
      <c r="V35" s="16">
        <v>0</v>
      </c>
      <c r="W35" s="16">
        <v>0.05</v>
      </c>
      <c r="X35" s="16">
        <v>0.3</v>
      </c>
      <c r="Y35" s="16">
        <v>0.75</v>
      </c>
      <c r="Z35" s="16">
        <v>1</v>
      </c>
      <c r="AA35" s="16">
        <v>1</v>
      </c>
      <c r="AB35" s="32">
        <v>70000000</v>
      </c>
      <c r="AC35" s="16" t="s">
        <v>445</v>
      </c>
      <c r="AD35" s="14" t="s">
        <v>450</v>
      </c>
      <c r="AE35" s="15">
        <v>35000000</v>
      </c>
      <c r="AF35" s="16">
        <v>0.5</v>
      </c>
      <c r="AG35" s="14" t="s">
        <v>451</v>
      </c>
      <c r="AH35" s="17">
        <v>45306</v>
      </c>
      <c r="AI35" s="17">
        <v>45641</v>
      </c>
      <c r="AJ35" s="14" t="s">
        <v>448</v>
      </c>
      <c r="AK35" s="14" t="s">
        <v>343</v>
      </c>
      <c r="AL35" s="14"/>
      <c r="AM35" s="14" t="s">
        <v>344</v>
      </c>
      <c r="AN35" s="14" t="s">
        <v>344</v>
      </c>
      <c r="AO35" s="14"/>
      <c r="AP35" s="14"/>
      <c r="AQ35" s="14" t="s">
        <v>344</v>
      </c>
      <c r="AR35" s="14"/>
      <c r="AS35" s="14"/>
      <c r="AT35" s="14"/>
      <c r="AU35" s="14"/>
      <c r="AV35" s="14"/>
      <c r="AW35" s="14" t="s">
        <v>344</v>
      </c>
      <c r="AX35" s="14" t="s">
        <v>344</v>
      </c>
      <c r="AY35" s="14"/>
      <c r="AZ35" s="14"/>
      <c r="BA35" s="14"/>
      <c r="BB35" s="14"/>
      <c r="BC35" s="14"/>
      <c r="BD35" s="14"/>
      <c r="BE35" s="14" t="s">
        <v>344</v>
      </c>
      <c r="BF35" s="14"/>
      <c r="BG35" s="14" t="s">
        <v>344</v>
      </c>
      <c r="BH35" s="14"/>
      <c r="BI35" s="14" t="s">
        <v>344</v>
      </c>
      <c r="BJ35" s="14"/>
      <c r="BK35" s="14"/>
      <c r="BL35" s="14"/>
      <c r="BM35" s="14"/>
      <c r="BN35" s="14"/>
      <c r="BO35" s="14"/>
      <c r="BP35" s="14"/>
      <c r="BQ35" s="14"/>
      <c r="BR35" s="14" t="s">
        <v>344</v>
      </c>
      <c r="BS35" s="14"/>
      <c r="BT35" s="14"/>
      <c r="BU35" s="14"/>
      <c r="BV35" s="14"/>
      <c r="BW35" s="14"/>
      <c r="BX35" s="14"/>
      <c r="BY35" s="14"/>
      <c r="BZ35" s="14"/>
      <c r="CA35" s="14"/>
      <c r="CB35" s="18" t="s">
        <v>449</v>
      </c>
    </row>
    <row r="36" spans="1:80" ht="76.5" customHeight="1">
      <c r="A36" s="33" t="s">
        <v>452</v>
      </c>
      <c r="B36" s="33" t="s">
        <v>453</v>
      </c>
      <c r="C36" s="34">
        <v>0.25</v>
      </c>
      <c r="D36" s="33" t="s">
        <v>454</v>
      </c>
      <c r="E36" s="35">
        <v>1</v>
      </c>
      <c r="F36" s="35">
        <v>1</v>
      </c>
      <c r="G36" s="35" t="s">
        <v>101</v>
      </c>
      <c r="H36" s="36" t="s">
        <v>100</v>
      </c>
      <c r="I36" s="37" t="s">
        <v>455</v>
      </c>
      <c r="J36" s="36" t="s">
        <v>456</v>
      </c>
      <c r="K36" s="36" t="s">
        <v>457</v>
      </c>
      <c r="L36" s="36" t="s">
        <v>131</v>
      </c>
      <c r="M36" s="38" t="s">
        <v>130</v>
      </c>
      <c r="N36" s="38" t="s">
        <v>217</v>
      </c>
      <c r="O36" s="38" t="s">
        <v>458</v>
      </c>
      <c r="P36" s="38" t="s">
        <v>457</v>
      </c>
      <c r="Q36" s="38" t="s">
        <v>459</v>
      </c>
      <c r="R36" s="38" t="s">
        <v>460</v>
      </c>
      <c r="S36" s="38" t="s">
        <v>218</v>
      </c>
      <c r="T36" s="38" t="s">
        <v>219</v>
      </c>
      <c r="U36" s="38" t="s">
        <v>461</v>
      </c>
      <c r="V36" s="38" t="s">
        <v>462</v>
      </c>
      <c r="W36" s="39">
        <v>0.25</v>
      </c>
      <c r="X36" s="39">
        <v>0.5</v>
      </c>
      <c r="Y36" s="39">
        <v>0.75</v>
      </c>
      <c r="Z36" s="39">
        <v>1</v>
      </c>
      <c r="AA36" s="39">
        <v>1</v>
      </c>
      <c r="AB36" s="40">
        <v>45100000</v>
      </c>
      <c r="AC36" s="38" t="s">
        <v>368</v>
      </c>
      <c r="AD36" s="38" t="s">
        <v>463</v>
      </c>
      <c r="AE36" s="40">
        <v>45100000</v>
      </c>
      <c r="AF36" s="39">
        <v>0.5</v>
      </c>
      <c r="AG36" s="38" t="s">
        <v>464</v>
      </c>
      <c r="AH36" s="41">
        <v>45323</v>
      </c>
      <c r="AI36" s="41">
        <v>45627</v>
      </c>
      <c r="AJ36" s="38" t="s">
        <v>465</v>
      </c>
      <c r="AK36" s="38" t="s">
        <v>343</v>
      </c>
      <c r="AL36" s="38"/>
      <c r="AM36" s="38" t="s">
        <v>344</v>
      </c>
      <c r="AN36" s="38" t="s">
        <v>344</v>
      </c>
      <c r="AO36" s="38"/>
      <c r="AP36" s="38"/>
      <c r="AQ36" s="38" t="s">
        <v>344</v>
      </c>
      <c r="AR36" s="38"/>
      <c r="AS36" s="38"/>
      <c r="AT36" s="38"/>
      <c r="AU36" s="38"/>
      <c r="AV36" s="38"/>
      <c r="AW36" s="38"/>
      <c r="AX36" s="38"/>
      <c r="AY36" s="38"/>
      <c r="AZ36" s="38"/>
      <c r="BA36" s="38"/>
      <c r="BB36" s="38" t="s">
        <v>344</v>
      </c>
      <c r="BC36" s="38"/>
      <c r="BD36" s="38" t="s">
        <v>344</v>
      </c>
      <c r="BE36" s="38" t="s">
        <v>344</v>
      </c>
      <c r="BF36" s="38"/>
      <c r="BG36" s="38" t="s">
        <v>344</v>
      </c>
      <c r="BH36" s="38"/>
      <c r="BI36" s="38" t="s">
        <v>344</v>
      </c>
      <c r="BJ36" s="38"/>
      <c r="BK36" s="38"/>
      <c r="BL36" s="38"/>
      <c r="BM36" s="38"/>
      <c r="BN36" s="38"/>
      <c r="BO36" s="38"/>
      <c r="BP36" s="38"/>
      <c r="BQ36" s="38"/>
      <c r="BR36" s="38" t="s">
        <v>344</v>
      </c>
      <c r="BS36" s="38"/>
      <c r="BT36" s="38"/>
      <c r="BU36" s="38"/>
      <c r="BV36" s="38"/>
      <c r="BW36" s="38"/>
      <c r="BX36" s="38"/>
      <c r="BY36" s="38"/>
      <c r="BZ36" s="38"/>
      <c r="CA36" s="38"/>
      <c r="CB36" s="18" t="s">
        <v>466</v>
      </c>
    </row>
    <row r="37" spans="1:80" ht="114.75">
      <c r="A37" s="33" t="s">
        <v>452</v>
      </c>
      <c r="B37" s="33" t="s">
        <v>453</v>
      </c>
      <c r="C37" s="34">
        <v>0.25</v>
      </c>
      <c r="D37" s="33" t="s">
        <v>454</v>
      </c>
      <c r="E37" s="35">
        <v>1</v>
      </c>
      <c r="F37" s="35">
        <v>1</v>
      </c>
      <c r="G37" s="35" t="s">
        <v>101</v>
      </c>
      <c r="H37" s="36" t="s">
        <v>100</v>
      </c>
      <c r="I37" s="37" t="s">
        <v>455</v>
      </c>
      <c r="J37" s="36" t="s">
        <v>456</v>
      </c>
      <c r="K37" s="36" t="s">
        <v>457</v>
      </c>
      <c r="L37" s="36" t="s">
        <v>135</v>
      </c>
      <c r="M37" s="38" t="s">
        <v>134</v>
      </c>
      <c r="N37" s="38" t="s">
        <v>220</v>
      </c>
      <c r="O37" s="38" t="s">
        <v>458</v>
      </c>
      <c r="P37" s="38" t="s">
        <v>457</v>
      </c>
      <c r="Q37" s="38" t="s">
        <v>459</v>
      </c>
      <c r="R37" s="38" t="s">
        <v>460</v>
      </c>
      <c r="S37" s="38" t="s">
        <v>221</v>
      </c>
      <c r="T37" s="38" t="s">
        <v>222</v>
      </c>
      <c r="U37" s="38" t="s">
        <v>461</v>
      </c>
      <c r="V37" s="38" t="s">
        <v>462</v>
      </c>
      <c r="W37" s="39">
        <v>0.25</v>
      </c>
      <c r="X37" s="39">
        <v>0.5</v>
      </c>
      <c r="Y37" s="39">
        <v>0.75</v>
      </c>
      <c r="Z37" s="39">
        <v>1</v>
      </c>
      <c r="AA37" s="39">
        <v>1</v>
      </c>
      <c r="AB37" s="40">
        <v>13600000</v>
      </c>
      <c r="AC37" s="38" t="s">
        <v>368</v>
      </c>
      <c r="AD37" s="38" t="s">
        <v>467</v>
      </c>
      <c r="AE37" s="40">
        <v>13600000</v>
      </c>
      <c r="AF37" s="39">
        <v>0.5</v>
      </c>
      <c r="AG37" s="38" t="s">
        <v>468</v>
      </c>
      <c r="AH37" s="41">
        <v>45310</v>
      </c>
      <c r="AI37" s="41">
        <v>45627</v>
      </c>
      <c r="AJ37" s="38" t="s">
        <v>465</v>
      </c>
      <c r="AK37" s="38" t="s">
        <v>343</v>
      </c>
      <c r="AL37" s="38"/>
      <c r="AM37" s="38" t="s">
        <v>344</v>
      </c>
      <c r="AN37" s="38" t="s">
        <v>344</v>
      </c>
      <c r="AO37" s="38"/>
      <c r="AP37" s="38"/>
      <c r="AQ37" s="38" t="s">
        <v>344</v>
      </c>
      <c r="AR37" s="38"/>
      <c r="AS37" s="38"/>
      <c r="AT37" s="38"/>
      <c r="AU37" s="38"/>
      <c r="AV37" s="38"/>
      <c r="AW37" s="38" t="s">
        <v>344</v>
      </c>
      <c r="AX37" s="38" t="s">
        <v>344</v>
      </c>
      <c r="AY37" s="38"/>
      <c r="AZ37" s="38" t="s">
        <v>344</v>
      </c>
      <c r="BA37" s="38" t="s">
        <v>344</v>
      </c>
      <c r="BB37" s="38" t="s">
        <v>344</v>
      </c>
      <c r="BC37" s="38" t="s">
        <v>344</v>
      </c>
      <c r="BD37" s="38" t="s">
        <v>344</v>
      </c>
      <c r="BE37" s="38" t="s">
        <v>344</v>
      </c>
      <c r="BF37" s="38"/>
      <c r="BG37" s="38" t="s">
        <v>344</v>
      </c>
      <c r="BH37" s="38"/>
      <c r="BI37" s="38" t="s">
        <v>344</v>
      </c>
      <c r="BJ37" s="38"/>
      <c r="BK37" s="38"/>
      <c r="BL37" s="38"/>
      <c r="BM37" s="38"/>
      <c r="BN37" s="38"/>
      <c r="BO37" s="38"/>
      <c r="BP37" s="38"/>
      <c r="BQ37" s="38"/>
      <c r="BR37" s="38" t="s">
        <v>344</v>
      </c>
      <c r="BS37" s="38"/>
      <c r="BT37" s="38"/>
      <c r="BU37" s="38"/>
      <c r="BV37" s="38"/>
      <c r="BW37" s="38"/>
      <c r="BX37" s="38"/>
      <c r="BY37" s="38"/>
      <c r="BZ37" s="38"/>
      <c r="CA37" s="38"/>
      <c r="CB37" s="18" t="s">
        <v>466</v>
      </c>
    </row>
    <row r="38" spans="1:80" ht="51" customHeight="1">
      <c r="A38" s="33" t="s">
        <v>452</v>
      </c>
      <c r="B38" s="33" t="s">
        <v>453</v>
      </c>
      <c r="C38" s="34">
        <v>0.25</v>
      </c>
      <c r="D38" s="33" t="s">
        <v>454</v>
      </c>
      <c r="E38" s="35">
        <v>1</v>
      </c>
      <c r="F38" s="35">
        <v>1</v>
      </c>
      <c r="G38" s="35" t="s">
        <v>98</v>
      </c>
      <c r="H38" s="36" t="s">
        <v>97</v>
      </c>
      <c r="I38" s="36" t="s">
        <v>469</v>
      </c>
      <c r="J38" s="36" t="s">
        <v>470</v>
      </c>
      <c r="K38" s="36" t="s">
        <v>457</v>
      </c>
      <c r="L38" s="36" t="s">
        <v>30</v>
      </c>
      <c r="M38" s="36" t="s">
        <v>34</v>
      </c>
      <c r="N38" s="36" t="s">
        <v>174</v>
      </c>
      <c r="O38" s="38" t="s">
        <v>224</v>
      </c>
      <c r="P38" s="38" t="s">
        <v>457</v>
      </c>
      <c r="Q38" s="38" t="s">
        <v>459</v>
      </c>
      <c r="R38" s="38" t="s">
        <v>471</v>
      </c>
      <c r="S38" s="38" t="s">
        <v>175</v>
      </c>
      <c r="T38" s="38" t="s">
        <v>176</v>
      </c>
      <c r="U38" s="38" t="s">
        <v>171</v>
      </c>
      <c r="V38" s="38" t="s">
        <v>462</v>
      </c>
      <c r="W38" s="39">
        <v>0.15</v>
      </c>
      <c r="X38" s="39">
        <v>0.5</v>
      </c>
      <c r="Y38" s="39">
        <v>0.8</v>
      </c>
      <c r="Z38" s="39">
        <v>1</v>
      </c>
      <c r="AA38" s="39">
        <v>1</v>
      </c>
      <c r="AB38" s="38">
        <v>0</v>
      </c>
      <c r="AC38" s="38" t="s">
        <v>462</v>
      </c>
      <c r="AD38" s="38" t="s">
        <v>40</v>
      </c>
      <c r="AE38" s="40">
        <v>0</v>
      </c>
      <c r="AF38" s="39">
        <v>0.15</v>
      </c>
      <c r="AG38" s="38" t="s">
        <v>472</v>
      </c>
      <c r="AH38" s="41">
        <v>45292</v>
      </c>
      <c r="AI38" s="41">
        <v>45351</v>
      </c>
      <c r="AJ38" s="38" t="s">
        <v>473</v>
      </c>
      <c r="AK38" s="38" t="s">
        <v>343</v>
      </c>
      <c r="AL38" s="38" t="s">
        <v>344</v>
      </c>
      <c r="AM38" s="38"/>
      <c r="AN38" s="38"/>
      <c r="AO38" s="38"/>
      <c r="AP38" s="38"/>
      <c r="AQ38" s="38"/>
      <c r="AR38" s="38"/>
      <c r="AS38" s="38"/>
      <c r="AT38" s="38"/>
      <c r="AU38" s="38"/>
      <c r="AV38" s="38"/>
      <c r="AW38" s="38" t="s">
        <v>344</v>
      </c>
      <c r="AX38" s="38" t="s">
        <v>344</v>
      </c>
      <c r="AY38" s="38"/>
      <c r="AZ38" s="38"/>
      <c r="BA38" s="38"/>
      <c r="BB38" s="38"/>
      <c r="BC38" s="38"/>
      <c r="BD38" s="38"/>
      <c r="BE38" s="38" t="s">
        <v>344</v>
      </c>
      <c r="BF38" s="38"/>
      <c r="BG38" s="38"/>
      <c r="BH38" s="38"/>
      <c r="BI38" s="38" t="s">
        <v>344</v>
      </c>
      <c r="BJ38" s="38"/>
      <c r="BK38" s="38"/>
      <c r="BL38" s="38"/>
      <c r="BM38" s="38"/>
      <c r="BN38" s="38"/>
      <c r="BO38" s="38"/>
      <c r="BP38" s="38"/>
      <c r="BQ38" s="38"/>
      <c r="BR38" s="38"/>
      <c r="BS38" s="38"/>
      <c r="BT38" s="38"/>
      <c r="BU38" s="38"/>
      <c r="BV38" s="38"/>
      <c r="BW38" s="38"/>
      <c r="BX38" s="38"/>
      <c r="BY38" s="38"/>
      <c r="BZ38" s="38"/>
      <c r="CA38" s="38"/>
      <c r="CB38" s="18" t="s">
        <v>474</v>
      </c>
    </row>
    <row r="39" spans="1:80" ht="127.5">
      <c r="A39" s="33" t="s">
        <v>452</v>
      </c>
      <c r="B39" s="33" t="s">
        <v>453</v>
      </c>
      <c r="C39" s="34">
        <v>0.25</v>
      </c>
      <c r="D39" s="33" t="s">
        <v>454</v>
      </c>
      <c r="E39" s="35">
        <v>1</v>
      </c>
      <c r="F39" s="35">
        <v>1</v>
      </c>
      <c r="G39" s="35" t="s">
        <v>98</v>
      </c>
      <c r="H39" s="36" t="s">
        <v>97</v>
      </c>
      <c r="I39" s="36" t="s">
        <v>469</v>
      </c>
      <c r="J39" s="36" t="s">
        <v>470</v>
      </c>
      <c r="K39" s="36" t="s">
        <v>457</v>
      </c>
      <c r="L39" s="36" t="s">
        <v>30</v>
      </c>
      <c r="M39" s="36" t="s">
        <v>34</v>
      </c>
      <c r="N39" s="36" t="s">
        <v>174</v>
      </c>
      <c r="O39" s="38" t="s">
        <v>224</v>
      </c>
      <c r="P39" s="38" t="s">
        <v>457</v>
      </c>
      <c r="Q39" s="38" t="s">
        <v>459</v>
      </c>
      <c r="R39" s="38" t="s">
        <v>471</v>
      </c>
      <c r="S39" s="38" t="s">
        <v>175</v>
      </c>
      <c r="T39" s="38" t="s">
        <v>176</v>
      </c>
      <c r="U39" s="38" t="s">
        <v>171</v>
      </c>
      <c r="V39" s="38" t="s">
        <v>462</v>
      </c>
      <c r="W39" s="39">
        <v>0.25</v>
      </c>
      <c r="X39" s="39">
        <v>0.5</v>
      </c>
      <c r="Y39" s="39">
        <v>0.75</v>
      </c>
      <c r="Z39" s="39">
        <v>1</v>
      </c>
      <c r="AA39" s="39">
        <v>1</v>
      </c>
      <c r="AB39" s="38">
        <v>0</v>
      </c>
      <c r="AC39" s="38" t="s">
        <v>462</v>
      </c>
      <c r="AD39" s="38" t="s">
        <v>44</v>
      </c>
      <c r="AE39" s="40">
        <v>0</v>
      </c>
      <c r="AF39" s="39">
        <v>0.4</v>
      </c>
      <c r="AG39" s="38" t="s">
        <v>475</v>
      </c>
      <c r="AH39" s="41">
        <v>45292</v>
      </c>
      <c r="AI39" s="41">
        <v>45657</v>
      </c>
      <c r="AJ39" s="38" t="s">
        <v>473</v>
      </c>
      <c r="AK39" s="38" t="s">
        <v>343</v>
      </c>
      <c r="AL39" s="38"/>
      <c r="AM39" s="38"/>
      <c r="AN39" s="38"/>
      <c r="AO39" s="38"/>
      <c r="AP39" s="38"/>
      <c r="AQ39" s="38"/>
      <c r="AR39" s="38"/>
      <c r="AS39" s="38"/>
      <c r="AT39" s="38"/>
      <c r="AU39" s="38"/>
      <c r="AV39" s="38"/>
      <c r="AW39" s="38" t="s">
        <v>344</v>
      </c>
      <c r="AX39" s="38"/>
      <c r="AY39" s="38"/>
      <c r="AZ39" s="38"/>
      <c r="BA39" s="38"/>
      <c r="BB39" s="38" t="s">
        <v>344</v>
      </c>
      <c r="BC39" s="38" t="s">
        <v>344</v>
      </c>
      <c r="BD39" s="38"/>
      <c r="BE39" s="38" t="s">
        <v>344</v>
      </c>
      <c r="BF39" s="38"/>
      <c r="BG39" s="38"/>
      <c r="BH39" s="38"/>
      <c r="BI39" s="38" t="s">
        <v>344</v>
      </c>
      <c r="BJ39" s="38"/>
      <c r="BK39" s="38"/>
      <c r="BL39" s="38"/>
      <c r="BM39" s="38"/>
      <c r="BN39" s="38"/>
      <c r="BO39" s="38"/>
      <c r="BP39" s="38"/>
      <c r="BQ39" s="38"/>
      <c r="BR39" s="38"/>
      <c r="BS39" s="38"/>
      <c r="BT39" s="38"/>
      <c r="BU39" s="38"/>
      <c r="BV39" s="38"/>
      <c r="BW39" s="38"/>
      <c r="BX39" s="38"/>
      <c r="BY39" s="38"/>
      <c r="BZ39" s="38"/>
      <c r="CA39" s="38"/>
      <c r="CB39" s="18" t="s">
        <v>474</v>
      </c>
    </row>
    <row r="40" spans="1:80" ht="127.5">
      <c r="A40" s="33" t="s">
        <v>452</v>
      </c>
      <c r="B40" s="33" t="s">
        <v>453</v>
      </c>
      <c r="C40" s="34">
        <v>0.25</v>
      </c>
      <c r="D40" s="33" t="s">
        <v>454</v>
      </c>
      <c r="E40" s="35">
        <v>1</v>
      </c>
      <c r="F40" s="35">
        <v>1</v>
      </c>
      <c r="G40" s="35" t="s">
        <v>98</v>
      </c>
      <c r="H40" s="36" t="s">
        <v>97</v>
      </c>
      <c r="I40" s="36" t="s">
        <v>469</v>
      </c>
      <c r="J40" s="36" t="s">
        <v>470</v>
      </c>
      <c r="K40" s="36" t="s">
        <v>457</v>
      </c>
      <c r="L40" s="36" t="s">
        <v>30</v>
      </c>
      <c r="M40" s="36" t="s">
        <v>34</v>
      </c>
      <c r="N40" s="36" t="s">
        <v>174</v>
      </c>
      <c r="O40" s="38" t="s">
        <v>224</v>
      </c>
      <c r="P40" s="38" t="s">
        <v>457</v>
      </c>
      <c r="Q40" s="38" t="s">
        <v>459</v>
      </c>
      <c r="R40" s="38" t="s">
        <v>471</v>
      </c>
      <c r="S40" s="38" t="s">
        <v>175</v>
      </c>
      <c r="T40" s="38" t="s">
        <v>176</v>
      </c>
      <c r="U40" s="38" t="s">
        <v>171</v>
      </c>
      <c r="V40" s="38" t="s">
        <v>462</v>
      </c>
      <c r="W40" s="39">
        <v>0.25</v>
      </c>
      <c r="X40" s="39">
        <v>0.5</v>
      </c>
      <c r="Y40" s="39">
        <v>0.75</v>
      </c>
      <c r="Z40" s="39">
        <v>1</v>
      </c>
      <c r="AA40" s="39">
        <v>1</v>
      </c>
      <c r="AB40" s="38">
        <v>0</v>
      </c>
      <c r="AC40" s="38" t="s">
        <v>462</v>
      </c>
      <c r="AD40" s="38" t="s">
        <v>42</v>
      </c>
      <c r="AE40" s="40">
        <v>0</v>
      </c>
      <c r="AF40" s="39">
        <v>0.25</v>
      </c>
      <c r="AG40" s="38" t="s">
        <v>476</v>
      </c>
      <c r="AH40" s="41">
        <v>45352</v>
      </c>
      <c r="AI40" s="41">
        <v>45473</v>
      </c>
      <c r="AJ40" s="38" t="s">
        <v>473</v>
      </c>
      <c r="AK40" s="38" t="s">
        <v>343</v>
      </c>
      <c r="AL40" s="38" t="s">
        <v>344</v>
      </c>
      <c r="AM40" s="38"/>
      <c r="AN40" s="38"/>
      <c r="AO40" s="38"/>
      <c r="AP40" s="38"/>
      <c r="AQ40" s="38"/>
      <c r="AR40" s="38"/>
      <c r="AS40" s="38"/>
      <c r="AT40" s="38"/>
      <c r="AU40" s="38"/>
      <c r="AV40" s="38"/>
      <c r="AW40" s="38" t="s">
        <v>344</v>
      </c>
      <c r="AX40" s="38" t="s">
        <v>344</v>
      </c>
      <c r="AY40" s="38"/>
      <c r="AZ40" s="38"/>
      <c r="BA40" s="38"/>
      <c r="BB40" s="38"/>
      <c r="BC40" s="38"/>
      <c r="BD40" s="38"/>
      <c r="BE40" s="38" t="s">
        <v>344</v>
      </c>
      <c r="BF40" s="38"/>
      <c r="BG40" s="38"/>
      <c r="BH40" s="38"/>
      <c r="BI40" s="38" t="s">
        <v>344</v>
      </c>
      <c r="BJ40" s="38"/>
      <c r="BK40" s="38"/>
      <c r="BL40" s="38"/>
      <c r="BM40" s="38"/>
      <c r="BN40" s="38"/>
      <c r="BO40" s="38"/>
      <c r="BP40" s="38"/>
      <c r="BQ40" s="38"/>
      <c r="BR40" s="38"/>
      <c r="BS40" s="38"/>
      <c r="BT40" s="38"/>
      <c r="BU40" s="38"/>
      <c r="BV40" s="38"/>
      <c r="BW40" s="38"/>
      <c r="BX40" s="38"/>
      <c r="BY40" s="38"/>
      <c r="BZ40" s="38"/>
      <c r="CA40" s="38"/>
      <c r="CB40" s="18" t="s">
        <v>474</v>
      </c>
    </row>
    <row r="41" spans="1:80" ht="127.5">
      <c r="A41" s="33" t="s">
        <v>452</v>
      </c>
      <c r="B41" s="33" t="s">
        <v>453</v>
      </c>
      <c r="C41" s="34">
        <v>0.25</v>
      </c>
      <c r="D41" s="33" t="s">
        <v>454</v>
      </c>
      <c r="E41" s="35">
        <v>1</v>
      </c>
      <c r="F41" s="35">
        <v>1</v>
      </c>
      <c r="G41" s="35" t="s">
        <v>98</v>
      </c>
      <c r="H41" s="36" t="s">
        <v>97</v>
      </c>
      <c r="I41" s="36" t="s">
        <v>469</v>
      </c>
      <c r="J41" s="36" t="s">
        <v>470</v>
      </c>
      <c r="K41" s="36" t="s">
        <v>457</v>
      </c>
      <c r="L41" s="36" t="s">
        <v>30</v>
      </c>
      <c r="M41" s="36" t="s">
        <v>34</v>
      </c>
      <c r="N41" s="36" t="s">
        <v>174</v>
      </c>
      <c r="O41" s="38" t="s">
        <v>224</v>
      </c>
      <c r="P41" s="38" t="s">
        <v>457</v>
      </c>
      <c r="Q41" s="38" t="s">
        <v>459</v>
      </c>
      <c r="R41" s="38" t="s">
        <v>471</v>
      </c>
      <c r="S41" s="38" t="s">
        <v>175</v>
      </c>
      <c r="T41" s="38" t="s">
        <v>176</v>
      </c>
      <c r="U41" s="38" t="s">
        <v>171</v>
      </c>
      <c r="V41" s="38" t="s">
        <v>462</v>
      </c>
      <c r="W41" s="39">
        <v>0.25</v>
      </c>
      <c r="X41" s="39">
        <v>0.5</v>
      </c>
      <c r="Y41" s="39">
        <v>0.75</v>
      </c>
      <c r="Z41" s="39">
        <v>1</v>
      </c>
      <c r="AA41" s="39">
        <v>1</v>
      </c>
      <c r="AB41" s="38">
        <v>0</v>
      </c>
      <c r="AC41" s="38" t="s">
        <v>462</v>
      </c>
      <c r="AD41" s="38" t="s">
        <v>46</v>
      </c>
      <c r="AE41" s="40">
        <v>0</v>
      </c>
      <c r="AF41" s="39">
        <v>0.2</v>
      </c>
      <c r="AG41" s="38" t="s">
        <v>477</v>
      </c>
      <c r="AH41" s="41">
        <v>45352</v>
      </c>
      <c r="AI41" s="41">
        <v>45657</v>
      </c>
      <c r="AJ41" s="38" t="s">
        <v>473</v>
      </c>
      <c r="AK41" s="38" t="s">
        <v>343</v>
      </c>
      <c r="AL41" s="38"/>
      <c r="AM41" s="38"/>
      <c r="AN41" s="38"/>
      <c r="AO41" s="38" t="s">
        <v>344</v>
      </c>
      <c r="AP41" s="38"/>
      <c r="AQ41" s="38"/>
      <c r="AR41" s="38"/>
      <c r="AS41" s="38"/>
      <c r="AT41" s="38"/>
      <c r="AU41" s="38"/>
      <c r="AV41" s="38"/>
      <c r="AW41" s="38" t="s">
        <v>344</v>
      </c>
      <c r="AX41" s="38"/>
      <c r="AY41" s="38"/>
      <c r="AZ41" s="38"/>
      <c r="BA41" s="38"/>
      <c r="BB41" s="38" t="s">
        <v>344</v>
      </c>
      <c r="BC41" s="38" t="s">
        <v>344</v>
      </c>
      <c r="BD41" s="38"/>
      <c r="BE41" s="38" t="s">
        <v>344</v>
      </c>
      <c r="BF41" s="38"/>
      <c r="BG41" s="38"/>
      <c r="BH41" s="38"/>
      <c r="BI41" s="38"/>
      <c r="BJ41" s="38"/>
      <c r="BK41" s="38"/>
      <c r="BL41" s="38"/>
      <c r="BM41" s="38"/>
      <c r="BN41" s="38"/>
      <c r="BO41" s="38"/>
      <c r="BP41" s="38" t="s">
        <v>344</v>
      </c>
      <c r="BQ41" s="38" t="s">
        <v>344</v>
      </c>
      <c r="BR41" s="38"/>
      <c r="BS41" s="38"/>
      <c r="BT41" s="38"/>
      <c r="BU41" s="38" t="s">
        <v>344</v>
      </c>
      <c r="BV41" s="38"/>
      <c r="BW41" s="38"/>
      <c r="BX41" s="38"/>
      <c r="BY41" s="38" t="s">
        <v>344</v>
      </c>
      <c r="BZ41" s="38"/>
      <c r="CA41" s="38"/>
      <c r="CB41" s="18" t="s">
        <v>474</v>
      </c>
    </row>
    <row r="42" spans="1:80" ht="69" customHeight="1">
      <c r="A42" s="42" t="s">
        <v>478</v>
      </c>
      <c r="B42" s="42" t="s">
        <v>479</v>
      </c>
      <c r="C42" s="43">
        <v>0.25</v>
      </c>
      <c r="D42" s="42" t="s">
        <v>480</v>
      </c>
      <c r="E42" s="43">
        <v>1</v>
      </c>
      <c r="F42" s="43">
        <v>1</v>
      </c>
      <c r="G42" s="43" t="s">
        <v>103</v>
      </c>
      <c r="H42" s="44" t="s">
        <v>102</v>
      </c>
      <c r="I42" s="44" t="s">
        <v>455</v>
      </c>
      <c r="J42" s="44" t="s">
        <v>388</v>
      </c>
      <c r="K42" s="44" t="s">
        <v>355</v>
      </c>
      <c r="L42" s="44" t="s">
        <v>139</v>
      </c>
      <c r="M42" s="44" t="s">
        <v>138</v>
      </c>
      <c r="N42" s="44" t="s">
        <v>223</v>
      </c>
      <c r="O42" s="45" t="s">
        <v>354</v>
      </c>
      <c r="P42" s="45" t="s">
        <v>355</v>
      </c>
      <c r="Q42" s="45" t="s">
        <v>481</v>
      </c>
      <c r="R42" s="45" t="s">
        <v>482</v>
      </c>
      <c r="S42" s="45" t="s">
        <v>224</v>
      </c>
      <c r="T42" s="45" t="s">
        <v>225</v>
      </c>
      <c r="U42" s="45" t="s">
        <v>171</v>
      </c>
      <c r="V42" s="45" t="s">
        <v>224</v>
      </c>
      <c r="W42" s="46">
        <v>0.25</v>
      </c>
      <c r="X42" s="46">
        <v>0.5</v>
      </c>
      <c r="Y42" s="46">
        <v>0.75</v>
      </c>
      <c r="Z42" s="46">
        <v>1</v>
      </c>
      <c r="AA42" s="46">
        <v>1</v>
      </c>
      <c r="AB42" s="45">
        <v>0</v>
      </c>
      <c r="AC42" s="45" t="s">
        <v>462</v>
      </c>
      <c r="AD42" s="45" t="s">
        <v>483</v>
      </c>
      <c r="AE42" s="47">
        <v>0</v>
      </c>
      <c r="AF42" s="46">
        <v>0.15</v>
      </c>
      <c r="AG42" s="45" t="s">
        <v>484</v>
      </c>
      <c r="AH42" s="48">
        <v>45306</v>
      </c>
      <c r="AI42" s="48">
        <v>45641</v>
      </c>
      <c r="AJ42" s="45" t="s">
        <v>485</v>
      </c>
      <c r="AK42" s="45" t="s">
        <v>343</v>
      </c>
      <c r="AL42" s="45"/>
      <c r="AM42" s="45"/>
      <c r="AN42" s="45"/>
      <c r="AO42" s="45"/>
      <c r="AP42" s="45"/>
      <c r="AQ42" s="45"/>
      <c r="AR42" s="45"/>
      <c r="AS42" s="45"/>
      <c r="AT42" s="45"/>
      <c r="AU42" s="45"/>
      <c r="AV42" s="45"/>
      <c r="AW42" s="45"/>
      <c r="AX42" s="45"/>
      <c r="AY42" s="45"/>
      <c r="AZ42" s="45"/>
      <c r="BA42" s="45"/>
      <c r="BB42" s="45"/>
      <c r="BC42" s="45"/>
      <c r="BD42" s="45" t="s">
        <v>344</v>
      </c>
      <c r="BE42" s="45" t="s">
        <v>344</v>
      </c>
      <c r="BF42" s="45"/>
      <c r="BG42" s="45"/>
      <c r="BH42" s="45"/>
      <c r="BI42" s="45" t="s">
        <v>344</v>
      </c>
      <c r="BJ42" s="45"/>
      <c r="BK42" s="45"/>
      <c r="BL42" s="45"/>
      <c r="BM42" s="45"/>
      <c r="BN42" s="45"/>
      <c r="BO42" s="45"/>
      <c r="BP42" s="45"/>
      <c r="BQ42" s="45"/>
      <c r="BR42" s="45"/>
      <c r="BS42" s="45"/>
      <c r="BT42" s="45"/>
      <c r="BU42" s="45"/>
      <c r="BV42" s="45"/>
      <c r="BW42" s="45"/>
      <c r="BX42" s="45"/>
      <c r="BY42" s="45"/>
      <c r="BZ42" s="45"/>
      <c r="CA42" s="45"/>
      <c r="CB42" s="18" t="s">
        <v>486</v>
      </c>
    </row>
    <row r="43" spans="1:80" ht="114.75">
      <c r="A43" s="42" t="s">
        <v>478</v>
      </c>
      <c r="B43" s="42" t="s">
        <v>479</v>
      </c>
      <c r="C43" s="43">
        <v>0.25</v>
      </c>
      <c r="D43" s="42" t="s">
        <v>480</v>
      </c>
      <c r="E43" s="43">
        <v>1</v>
      </c>
      <c r="F43" s="43">
        <v>1</v>
      </c>
      <c r="G43" s="43" t="s">
        <v>103</v>
      </c>
      <c r="H43" s="44" t="s">
        <v>102</v>
      </c>
      <c r="I43" s="44" t="s">
        <v>455</v>
      </c>
      <c r="J43" s="44" t="s">
        <v>388</v>
      </c>
      <c r="K43" s="44" t="s">
        <v>355</v>
      </c>
      <c r="L43" s="44" t="s">
        <v>139</v>
      </c>
      <c r="M43" s="44" t="s">
        <v>138</v>
      </c>
      <c r="N43" s="44" t="s">
        <v>223</v>
      </c>
      <c r="O43" s="45" t="s">
        <v>354</v>
      </c>
      <c r="P43" s="45" t="s">
        <v>355</v>
      </c>
      <c r="Q43" s="45" t="s">
        <v>481</v>
      </c>
      <c r="R43" s="45" t="s">
        <v>482</v>
      </c>
      <c r="S43" s="45" t="s">
        <v>224</v>
      </c>
      <c r="T43" s="45" t="s">
        <v>225</v>
      </c>
      <c r="U43" s="45" t="s">
        <v>171</v>
      </c>
      <c r="V43" s="45" t="s">
        <v>224</v>
      </c>
      <c r="W43" s="46">
        <v>0.25</v>
      </c>
      <c r="X43" s="46">
        <v>0.5</v>
      </c>
      <c r="Y43" s="46">
        <v>0.75</v>
      </c>
      <c r="Z43" s="46">
        <v>1</v>
      </c>
      <c r="AA43" s="46">
        <v>1</v>
      </c>
      <c r="AB43" s="45">
        <v>0</v>
      </c>
      <c r="AC43" s="45" t="s">
        <v>462</v>
      </c>
      <c r="AD43" s="45" t="s">
        <v>487</v>
      </c>
      <c r="AE43" s="47">
        <v>0</v>
      </c>
      <c r="AF43" s="46">
        <v>0.15</v>
      </c>
      <c r="AG43" s="45" t="s">
        <v>488</v>
      </c>
      <c r="AH43" s="48">
        <v>45306</v>
      </c>
      <c r="AI43" s="48">
        <v>45641</v>
      </c>
      <c r="AJ43" s="45" t="s">
        <v>485</v>
      </c>
      <c r="AK43" s="45" t="s">
        <v>343</v>
      </c>
      <c r="AL43" s="45"/>
      <c r="AM43" s="45"/>
      <c r="AN43" s="45"/>
      <c r="AO43" s="45"/>
      <c r="AP43" s="45"/>
      <c r="AQ43" s="45"/>
      <c r="AR43" s="45"/>
      <c r="AS43" s="45"/>
      <c r="AT43" s="45"/>
      <c r="AU43" s="45"/>
      <c r="AV43" s="45"/>
      <c r="AW43" s="45" t="s">
        <v>344</v>
      </c>
      <c r="AX43" s="45"/>
      <c r="AY43" s="45"/>
      <c r="AZ43" s="45"/>
      <c r="BA43" s="45"/>
      <c r="BB43" s="45"/>
      <c r="BC43" s="45" t="s">
        <v>344</v>
      </c>
      <c r="BD43" s="45" t="s">
        <v>344</v>
      </c>
      <c r="BE43" s="45" t="s">
        <v>344</v>
      </c>
      <c r="BF43" s="45"/>
      <c r="BG43" s="45"/>
      <c r="BH43" s="45"/>
      <c r="BI43" s="45" t="s">
        <v>344</v>
      </c>
      <c r="BJ43" s="45"/>
      <c r="BK43" s="45"/>
      <c r="BL43" s="45"/>
      <c r="BM43" s="45"/>
      <c r="BN43" s="45"/>
      <c r="BO43" s="45"/>
      <c r="BP43" s="45"/>
      <c r="BQ43" s="45"/>
      <c r="BR43" s="45"/>
      <c r="BS43" s="45"/>
      <c r="BT43" s="45"/>
      <c r="BU43" s="45"/>
      <c r="BV43" s="45"/>
      <c r="BW43" s="45"/>
      <c r="BX43" s="45"/>
      <c r="BY43" s="45"/>
      <c r="BZ43" s="45"/>
      <c r="CA43" s="45"/>
      <c r="CB43" s="18" t="s">
        <v>486</v>
      </c>
    </row>
    <row r="44" spans="1:80" ht="114.75">
      <c r="A44" s="42" t="s">
        <v>478</v>
      </c>
      <c r="B44" s="42" t="s">
        <v>479</v>
      </c>
      <c r="C44" s="43">
        <v>0.25</v>
      </c>
      <c r="D44" s="42" t="s">
        <v>480</v>
      </c>
      <c r="E44" s="43">
        <v>1</v>
      </c>
      <c r="F44" s="43">
        <v>1</v>
      </c>
      <c r="G44" s="43" t="s">
        <v>103</v>
      </c>
      <c r="H44" s="44" t="s">
        <v>102</v>
      </c>
      <c r="I44" s="44" t="s">
        <v>455</v>
      </c>
      <c r="J44" s="44" t="s">
        <v>388</v>
      </c>
      <c r="K44" s="44" t="s">
        <v>355</v>
      </c>
      <c r="L44" s="44" t="s">
        <v>139</v>
      </c>
      <c r="M44" s="44" t="s">
        <v>138</v>
      </c>
      <c r="N44" s="44" t="s">
        <v>223</v>
      </c>
      <c r="O44" s="45" t="s">
        <v>354</v>
      </c>
      <c r="P44" s="45" t="s">
        <v>355</v>
      </c>
      <c r="Q44" s="45" t="s">
        <v>481</v>
      </c>
      <c r="R44" s="45" t="s">
        <v>482</v>
      </c>
      <c r="S44" s="45" t="s">
        <v>224</v>
      </c>
      <c r="T44" s="45" t="s">
        <v>225</v>
      </c>
      <c r="U44" s="45" t="s">
        <v>171</v>
      </c>
      <c r="V44" s="45" t="s">
        <v>224</v>
      </c>
      <c r="W44" s="46">
        <v>0.25</v>
      </c>
      <c r="X44" s="46">
        <v>0.5</v>
      </c>
      <c r="Y44" s="46">
        <v>0.75</v>
      </c>
      <c r="Z44" s="46">
        <v>1</v>
      </c>
      <c r="AA44" s="46">
        <v>1</v>
      </c>
      <c r="AB44" s="45">
        <v>0</v>
      </c>
      <c r="AC44" s="45" t="s">
        <v>462</v>
      </c>
      <c r="AD44" s="45" t="s">
        <v>489</v>
      </c>
      <c r="AE44" s="47">
        <v>0</v>
      </c>
      <c r="AF44" s="46">
        <v>0.7</v>
      </c>
      <c r="AG44" s="45" t="s">
        <v>490</v>
      </c>
      <c r="AH44" s="48">
        <v>45306</v>
      </c>
      <c r="AI44" s="48">
        <v>45473</v>
      </c>
      <c r="AJ44" s="45" t="s">
        <v>397</v>
      </c>
      <c r="AK44" s="45" t="s">
        <v>343</v>
      </c>
      <c r="AL44" s="45"/>
      <c r="AM44" s="45"/>
      <c r="AN44" s="45"/>
      <c r="AO44" s="45"/>
      <c r="AP44" s="45"/>
      <c r="AQ44" s="45"/>
      <c r="AR44" s="45"/>
      <c r="AS44" s="45"/>
      <c r="AT44" s="45"/>
      <c r="AU44" s="45"/>
      <c r="AV44" s="45"/>
      <c r="AW44" s="45" t="s">
        <v>344</v>
      </c>
      <c r="AX44" s="45"/>
      <c r="AY44" s="45"/>
      <c r="AZ44" s="45" t="s">
        <v>344</v>
      </c>
      <c r="BA44" s="45" t="s">
        <v>344</v>
      </c>
      <c r="BB44" s="45" t="s">
        <v>344</v>
      </c>
      <c r="BC44" s="45" t="s">
        <v>344</v>
      </c>
      <c r="BD44" s="45" t="s">
        <v>344</v>
      </c>
      <c r="BE44" s="45" t="s">
        <v>344</v>
      </c>
      <c r="BF44" s="45"/>
      <c r="BG44" s="45"/>
      <c r="BH44" s="45"/>
      <c r="BI44" s="45" t="s">
        <v>344</v>
      </c>
      <c r="BJ44" s="45"/>
      <c r="BK44" s="45"/>
      <c r="BL44" s="45"/>
      <c r="BM44" s="45"/>
      <c r="BN44" s="45"/>
      <c r="BO44" s="45"/>
      <c r="BP44" s="45"/>
      <c r="BQ44" s="45"/>
      <c r="BR44" s="45"/>
      <c r="BS44" s="45"/>
      <c r="BT44" s="45"/>
      <c r="BU44" s="45"/>
      <c r="BV44" s="45"/>
      <c r="BW44" s="45"/>
      <c r="BX44" s="45"/>
      <c r="BY44" s="45"/>
      <c r="BZ44" s="45"/>
      <c r="CA44" s="45"/>
      <c r="CB44" s="18" t="s">
        <v>486</v>
      </c>
    </row>
    <row r="45" spans="1:80" ht="102">
      <c r="A45" s="42" t="s">
        <v>478</v>
      </c>
      <c r="B45" s="42" t="s">
        <v>479</v>
      </c>
      <c r="C45" s="43">
        <v>0.25</v>
      </c>
      <c r="D45" s="42" t="s">
        <v>480</v>
      </c>
      <c r="E45" s="43">
        <v>1</v>
      </c>
      <c r="F45" s="43">
        <v>1</v>
      </c>
      <c r="G45" s="43" t="s">
        <v>107</v>
      </c>
      <c r="H45" s="44" t="s">
        <v>106</v>
      </c>
      <c r="I45" s="44" t="s">
        <v>491</v>
      </c>
      <c r="J45" s="44" t="s">
        <v>492</v>
      </c>
      <c r="K45" s="44" t="s">
        <v>420</v>
      </c>
      <c r="L45" s="44" t="s">
        <v>141</v>
      </c>
      <c r="M45" s="44" t="s">
        <v>140</v>
      </c>
      <c r="N45" s="44" t="s">
        <v>250</v>
      </c>
      <c r="O45" s="45" t="s">
        <v>493</v>
      </c>
      <c r="P45" s="45" t="s">
        <v>420</v>
      </c>
      <c r="Q45" s="45" t="s">
        <v>459</v>
      </c>
      <c r="R45" s="45" t="s">
        <v>494</v>
      </c>
      <c r="S45" s="45" t="s">
        <v>251</v>
      </c>
      <c r="T45" s="45" t="s">
        <v>252</v>
      </c>
      <c r="U45" s="45" t="s">
        <v>171</v>
      </c>
      <c r="V45" s="46">
        <v>0</v>
      </c>
      <c r="W45" s="46">
        <v>0.1</v>
      </c>
      <c r="X45" s="46">
        <v>0.5</v>
      </c>
      <c r="Y45" s="46">
        <v>0.75</v>
      </c>
      <c r="Z45" s="46">
        <v>1</v>
      </c>
      <c r="AA45" s="46">
        <v>1</v>
      </c>
      <c r="AB45" s="45">
        <v>1212112028.25</v>
      </c>
      <c r="AC45" s="45" t="s">
        <v>390</v>
      </c>
      <c r="AD45" s="45" t="s">
        <v>495</v>
      </c>
      <c r="AE45" s="47">
        <v>762112028.25</v>
      </c>
      <c r="AF45" s="46">
        <v>0.62874718713113309</v>
      </c>
      <c r="AG45" s="45" t="s">
        <v>496</v>
      </c>
      <c r="AH45" s="48">
        <v>45292</v>
      </c>
      <c r="AI45" s="48">
        <v>45657</v>
      </c>
      <c r="AJ45" s="45" t="s">
        <v>497</v>
      </c>
      <c r="AK45" s="45" t="s">
        <v>498</v>
      </c>
      <c r="AL45" s="45"/>
      <c r="AM45" s="45"/>
      <c r="AN45" s="45"/>
      <c r="AO45" s="45"/>
      <c r="AP45" s="45"/>
      <c r="AQ45" s="45"/>
      <c r="AR45" s="45"/>
      <c r="AS45" s="45" t="s">
        <v>344</v>
      </c>
      <c r="AT45" s="45" t="s">
        <v>344</v>
      </c>
      <c r="AU45" s="45"/>
      <c r="AV45" s="45"/>
      <c r="AW45" s="45" t="s">
        <v>344</v>
      </c>
      <c r="AX45" s="45"/>
      <c r="AY45" s="45"/>
      <c r="AZ45" s="45"/>
      <c r="BA45" s="45"/>
      <c r="BB45" s="45"/>
      <c r="BC45" s="45" t="s">
        <v>344</v>
      </c>
      <c r="BD45" s="45" t="s">
        <v>344</v>
      </c>
      <c r="BE45" s="45" t="s">
        <v>344</v>
      </c>
      <c r="BF45" s="45"/>
      <c r="BG45" s="45" t="s">
        <v>344</v>
      </c>
      <c r="BH45" s="45" t="s">
        <v>344</v>
      </c>
      <c r="BI45" s="45" t="s">
        <v>344</v>
      </c>
      <c r="BJ45" s="45"/>
      <c r="BK45" s="45"/>
      <c r="BL45" s="45"/>
      <c r="BM45" s="45"/>
      <c r="BN45" s="45"/>
      <c r="BO45" s="45"/>
      <c r="BP45" s="45"/>
      <c r="BQ45" s="45"/>
      <c r="BR45" s="45" t="s">
        <v>344</v>
      </c>
      <c r="BS45" s="45"/>
      <c r="BT45" s="45"/>
      <c r="BU45" s="45"/>
      <c r="BV45" s="45"/>
      <c r="BW45" s="45"/>
      <c r="BX45" s="45"/>
      <c r="BY45" s="45" t="s">
        <v>344</v>
      </c>
      <c r="BZ45" s="45" t="s">
        <v>344</v>
      </c>
      <c r="CA45" s="45" t="s">
        <v>344</v>
      </c>
      <c r="CB45" s="18" t="s">
        <v>499</v>
      </c>
    </row>
    <row r="46" spans="1:80" ht="102">
      <c r="A46" s="42" t="s">
        <v>478</v>
      </c>
      <c r="B46" s="42" t="s">
        <v>479</v>
      </c>
      <c r="C46" s="43">
        <v>0.25</v>
      </c>
      <c r="D46" s="42" t="s">
        <v>480</v>
      </c>
      <c r="E46" s="43">
        <v>1</v>
      </c>
      <c r="F46" s="43">
        <v>1</v>
      </c>
      <c r="G46" s="43" t="s">
        <v>107</v>
      </c>
      <c r="H46" s="44" t="s">
        <v>106</v>
      </c>
      <c r="I46" s="44" t="s">
        <v>491</v>
      </c>
      <c r="J46" s="44" t="s">
        <v>492</v>
      </c>
      <c r="K46" s="44" t="s">
        <v>420</v>
      </c>
      <c r="L46" s="44" t="s">
        <v>141</v>
      </c>
      <c r="M46" s="44" t="s">
        <v>140</v>
      </c>
      <c r="N46" s="44" t="s">
        <v>250</v>
      </c>
      <c r="O46" s="45" t="s">
        <v>493</v>
      </c>
      <c r="P46" s="45" t="s">
        <v>420</v>
      </c>
      <c r="Q46" s="45" t="s">
        <v>459</v>
      </c>
      <c r="R46" s="45" t="s">
        <v>494</v>
      </c>
      <c r="S46" s="45" t="s">
        <v>251</v>
      </c>
      <c r="T46" s="45" t="s">
        <v>252</v>
      </c>
      <c r="U46" s="45" t="s">
        <v>171</v>
      </c>
      <c r="V46" s="46">
        <v>0</v>
      </c>
      <c r="W46" s="46">
        <v>0.1</v>
      </c>
      <c r="X46" s="46">
        <v>0.5</v>
      </c>
      <c r="Y46" s="46">
        <v>0.75</v>
      </c>
      <c r="Z46" s="46">
        <v>1</v>
      </c>
      <c r="AA46" s="46">
        <v>1</v>
      </c>
      <c r="AB46" s="45">
        <v>1212112028.25</v>
      </c>
      <c r="AC46" s="45" t="s">
        <v>445</v>
      </c>
      <c r="AD46" s="45" t="s">
        <v>500</v>
      </c>
      <c r="AE46" s="47">
        <v>450000000</v>
      </c>
      <c r="AF46" s="46">
        <v>0.37125281286886691</v>
      </c>
      <c r="AG46" s="45" t="s">
        <v>501</v>
      </c>
      <c r="AH46" s="48">
        <v>45323</v>
      </c>
      <c r="AI46" s="48">
        <v>45657</v>
      </c>
      <c r="AJ46" s="45" t="s">
        <v>502</v>
      </c>
      <c r="AK46" s="45" t="s">
        <v>498</v>
      </c>
      <c r="AL46" s="45"/>
      <c r="AM46" s="45"/>
      <c r="AN46" s="45"/>
      <c r="AO46" s="45"/>
      <c r="AP46" s="45"/>
      <c r="AQ46" s="45"/>
      <c r="AR46" s="45"/>
      <c r="AS46" s="45" t="s">
        <v>344</v>
      </c>
      <c r="AT46" s="45" t="s">
        <v>344</v>
      </c>
      <c r="AU46" s="45"/>
      <c r="AV46" s="45"/>
      <c r="AW46" s="45" t="s">
        <v>344</v>
      </c>
      <c r="AX46" s="45"/>
      <c r="AY46" s="45"/>
      <c r="AZ46" s="45"/>
      <c r="BA46" s="45"/>
      <c r="BB46" s="45"/>
      <c r="BC46" s="45" t="s">
        <v>344</v>
      </c>
      <c r="BD46" s="45" t="s">
        <v>344</v>
      </c>
      <c r="BE46" s="45" t="s">
        <v>344</v>
      </c>
      <c r="BF46" s="45"/>
      <c r="BG46" s="45" t="s">
        <v>344</v>
      </c>
      <c r="BH46" s="45" t="s">
        <v>344</v>
      </c>
      <c r="BI46" s="45" t="s">
        <v>344</v>
      </c>
      <c r="BJ46" s="45"/>
      <c r="BK46" s="45"/>
      <c r="BL46" s="45"/>
      <c r="BM46" s="45"/>
      <c r="BN46" s="45"/>
      <c r="BO46" s="45"/>
      <c r="BP46" s="45"/>
      <c r="BQ46" s="45"/>
      <c r="BR46" s="45" t="s">
        <v>344</v>
      </c>
      <c r="BS46" s="45"/>
      <c r="BT46" s="45"/>
      <c r="BU46" s="45"/>
      <c r="BV46" s="45"/>
      <c r="BW46" s="45"/>
      <c r="BX46" s="45"/>
      <c r="BY46" s="45" t="s">
        <v>344</v>
      </c>
      <c r="BZ46" s="45" t="s">
        <v>344</v>
      </c>
      <c r="CA46" s="45" t="s">
        <v>344</v>
      </c>
      <c r="CB46" s="18" t="s">
        <v>499</v>
      </c>
    </row>
    <row r="47" spans="1:80" ht="89.25">
      <c r="A47" s="49" t="s">
        <v>503</v>
      </c>
      <c r="B47" s="49" t="s">
        <v>504</v>
      </c>
      <c r="C47" s="50">
        <v>0.2</v>
      </c>
      <c r="D47" s="49" t="s">
        <v>505</v>
      </c>
      <c r="E47" s="51">
        <v>1</v>
      </c>
      <c r="F47" s="50">
        <v>1</v>
      </c>
      <c r="G47" s="50" t="s">
        <v>113</v>
      </c>
      <c r="H47" s="52" t="s">
        <v>112</v>
      </c>
      <c r="I47" s="52" t="s">
        <v>455</v>
      </c>
      <c r="J47" s="52" t="s">
        <v>506</v>
      </c>
      <c r="K47" s="52" t="s">
        <v>365</v>
      </c>
      <c r="L47" s="52" t="s">
        <v>66</v>
      </c>
      <c r="M47" s="52" t="s">
        <v>143</v>
      </c>
      <c r="N47" s="52" t="s">
        <v>180</v>
      </c>
      <c r="O47" s="11" t="s">
        <v>364</v>
      </c>
      <c r="P47" s="52" t="s">
        <v>365</v>
      </c>
      <c r="Q47" s="52" t="s">
        <v>507</v>
      </c>
      <c r="R47" s="52" t="s">
        <v>367</v>
      </c>
      <c r="S47" s="52" t="s">
        <v>181</v>
      </c>
      <c r="T47" s="52" t="s">
        <v>182</v>
      </c>
      <c r="U47" s="52" t="s">
        <v>171</v>
      </c>
      <c r="V47" s="52" t="s">
        <v>224</v>
      </c>
      <c r="W47" s="53">
        <v>0</v>
      </c>
      <c r="X47" s="53">
        <v>0.5</v>
      </c>
      <c r="Y47" s="53">
        <v>0.75</v>
      </c>
      <c r="Z47" s="53">
        <v>1</v>
      </c>
      <c r="AA47" s="53">
        <v>1</v>
      </c>
      <c r="AB47" s="54">
        <v>189750000</v>
      </c>
      <c r="AC47" s="52" t="s">
        <v>445</v>
      </c>
      <c r="AD47" s="52" t="s">
        <v>508</v>
      </c>
      <c r="AE47" s="54">
        <v>189750000</v>
      </c>
      <c r="AF47" s="53">
        <v>1</v>
      </c>
      <c r="AG47" s="52" t="s">
        <v>509</v>
      </c>
      <c r="AH47" s="55">
        <v>45383</v>
      </c>
      <c r="AI47" s="55">
        <v>45641</v>
      </c>
      <c r="AJ47" s="52" t="s">
        <v>510</v>
      </c>
      <c r="AK47" s="52" t="s">
        <v>372</v>
      </c>
      <c r="AL47" s="52"/>
      <c r="AM47" s="52"/>
      <c r="AN47" s="52"/>
      <c r="AO47" s="52"/>
      <c r="AP47" s="52"/>
      <c r="AQ47" s="52"/>
      <c r="AR47" s="52"/>
      <c r="AS47" s="52"/>
      <c r="AT47" s="52"/>
      <c r="AU47" s="52"/>
      <c r="AV47" s="52"/>
      <c r="AW47" s="52" t="s">
        <v>344</v>
      </c>
      <c r="AX47" s="52"/>
      <c r="AY47" s="52"/>
      <c r="AZ47" s="52" t="s">
        <v>344</v>
      </c>
      <c r="BA47" s="52" t="s">
        <v>344</v>
      </c>
      <c r="BB47" s="52"/>
      <c r="BC47" s="52" t="s">
        <v>344</v>
      </c>
      <c r="BD47" s="52"/>
      <c r="BE47" s="52" t="s">
        <v>344</v>
      </c>
      <c r="BF47" s="52"/>
      <c r="BG47" s="52" t="s">
        <v>344</v>
      </c>
      <c r="BH47" s="52"/>
      <c r="BI47" s="52"/>
      <c r="BJ47" s="52"/>
      <c r="BK47" s="52"/>
      <c r="BL47" s="52"/>
      <c r="BM47" s="52"/>
      <c r="BN47" s="52"/>
      <c r="BO47" s="52"/>
      <c r="BP47" s="52"/>
      <c r="BQ47" s="52"/>
      <c r="BR47" s="52"/>
      <c r="BS47" s="52"/>
      <c r="BT47" s="52"/>
      <c r="BU47" s="52"/>
      <c r="BV47" s="52"/>
      <c r="BW47" s="52"/>
      <c r="BX47" s="52"/>
      <c r="BY47" s="52"/>
      <c r="BZ47" s="52"/>
      <c r="CA47" s="52"/>
      <c r="CB47" s="18" t="s">
        <v>499</v>
      </c>
    </row>
    <row r="48" spans="1:80" ht="71.25">
      <c r="A48" s="49" t="s">
        <v>503</v>
      </c>
      <c r="B48" s="49" t="s">
        <v>504</v>
      </c>
      <c r="C48" s="50">
        <v>0.2</v>
      </c>
      <c r="D48" s="49" t="s">
        <v>505</v>
      </c>
      <c r="E48" s="51">
        <v>1</v>
      </c>
      <c r="F48" s="50">
        <v>1</v>
      </c>
      <c r="G48" s="50" t="s">
        <v>137</v>
      </c>
      <c r="H48" s="56" t="s">
        <v>136</v>
      </c>
      <c r="I48" s="56" t="s">
        <v>455</v>
      </c>
      <c r="J48" s="56" t="s">
        <v>456</v>
      </c>
      <c r="K48" s="56" t="s">
        <v>457</v>
      </c>
      <c r="L48" s="56" t="s">
        <v>81</v>
      </c>
      <c r="M48" s="56" t="s">
        <v>160</v>
      </c>
      <c r="N48" s="56" t="s">
        <v>226</v>
      </c>
      <c r="O48" s="52" t="s">
        <v>458</v>
      </c>
      <c r="P48" s="52" t="s">
        <v>457</v>
      </c>
      <c r="Q48" s="52" t="s">
        <v>459</v>
      </c>
      <c r="R48" s="52" t="s">
        <v>511</v>
      </c>
      <c r="S48" s="52" t="s">
        <v>227</v>
      </c>
      <c r="T48" s="52" t="s">
        <v>228</v>
      </c>
      <c r="U48" s="52" t="s">
        <v>171</v>
      </c>
      <c r="V48" s="53" t="s">
        <v>224</v>
      </c>
      <c r="W48" s="53">
        <v>0.25</v>
      </c>
      <c r="X48" s="53">
        <v>0.5</v>
      </c>
      <c r="Y48" s="53">
        <v>0.75</v>
      </c>
      <c r="Z48" s="53">
        <v>1</v>
      </c>
      <c r="AA48" s="53">
        <v>1</v>
      </c>
      <c r="AB48" s="54">
        <v>0</v>
      </c>
      <c r="AC48" s="53" t="s">
        <v>462</v>
      </c>
      <c r="AD48" s="52" t="s">
        <v>33</v>
      </c>
      <c r="AE48" s="54">
        <v>0</v>
      </c>
      <c r="AF48" s="53">
        <v>0.2</v>
      </c>
      <c r="AG48" s="52" t="s">
        <v>512</v>
      </c>
      <c r="AH48" s="55">
        <v>45292</v>
      </c>
      <c r="AI48" s="55">
        <v>45412</v>
      </c>
      <c r="AJ48" s="52" t="s">
        <v>513</v>
      </c>
      <c r="AK48" s="52" t="s">
        <v>343</v>
      </c>
      <c r="AL48" s="52" t="s">
        <v>344</v>
      </c>
      <c r="AM48" s="52"/>
      <c r="AN48" s="52"/>
      <c r="AO48" s="52"/>
      <c r="AP48" s="52"/>
      <c r="AQ48" s="52"/>
      <c r="AR48" s="52"/>
      <c r="AS48" s="52"/>
      <c r="AT48" s="52"/>
      <c r="AU48" s="52"/>
      <c r="AV48" s="52"/>
      <c r="AW48" s="52" t="s">
        <v>344</v>
      </c>
      <c r="AX48" s="52" t="s">
        <v>344</v>
      </c>
      <c r="AY48" s="52"/>
      <c r="AZ48" s="52" t="s">
        <v>344</v>
      </c>
      <c r="BA48" s="52" t="s">
        <v>344</v>
      </c>
      <c r="BB48" s="52" t="s">
        <v>344</v>
      </c>
      <c r="BC48" s="52" t="s">
        <v>344</v>
      </c>
      <c r="BD48" s="52" t="s">
        <v>344</v>
      </c>
      <c r="BE48" s="52" t="s">
        <v>344</v>
      </c>
      <c r="BF48" s="52"/>
      <c r="BG48" s="52"/>
      <c r="BH48" s="52"/>
      <c r="BI48" s="52" t="s">
        <v>344</v>
      </c>
      <c r="BJ48" s="52"/>
      <c r="BK48" s="52"/>
      <c r="BL48" s="52"/>
      <c r="BM48" s="52"/>
      <c r="BN48" s="52"/>
      <c r="BO48" s="52"/>
      <c r="BP48" s="52"/>
      <c r="BQ48" s="52"/>
      <c r="BR48" s="52"/>
      <c r="BS48" s="52"/>
      <c r="BT48" s="52"/>
      <c r="BU48" s="52"/>
      <c r="BV48" s="52"/>
      <c r="BW48" s="52"/>
      <c r="BX48" s="52"/>
      <c r="BY48" s="52"/>
      <c r="BZ48" s="52"/>
      <c r="CA48" s="52"/>
      <c r="CB48" s="18" t="s">
        <v>514</v>
      </c>
    </row>
    <row r="49" spans="1:80" ht="71.25">
      <c r="A49" s="49" t="s">
        <v>503</v>
      </c>
      <c r="B49" s="49" t="s">
        <v>504</v>
      </c>
      <c r="C49" s="50">
        <v>0.2</v>
      </c>
      <c r="D49" s="49" t="s">
        <v>505</v>
      </c>
      <c r="E49" s="51">
        <v>1</v>
      </c>
      <c r="F49" s="50">
        <v>1</v>
      </c>
      <c r="G49" s="50" t="s">
        <v>137</v>
      </c>
      <c r="H49" s="56" t="s">
        <v>136</v>
      </c>
      <c r="I49" s="56" t="s">
        <v>455</v>
      </c>
      <c r="J49" s="56" t="s">
        <v>456</v>
      </c>
      <c r="K49" s="56" t="s">
        <v>457</v>
      </c>
      <c r="L49" s="56" t="s">
        <v>81</v>
      </c>
      <c r="M49" s="56" t="s">
        <v>160</v>
      </c>
      <c r="N49" s="56" t="s">
        <v>226</v>
      </c>
      <c r="O49" s="52" t="s">
        <v>458</v>
      </c>
      <c r="P49" s="52" t="s">
        <v>457</v>
      </c>
      <c r="Q49" s="52" t="s">
        <v>459</v>
      </c>
      <c r="R49" s="52" t="s">
        <v>511</v>
      </c>
      <c r="S49" s="52" t="s">
        <v>227</v>
      </c>
      <c r="T49" s="52" t="s">
        <v>228</v>
      </c>
      <c r="U49" s="52" t="s">
        <v>171</v>
      </c>
      <c r="V49" s="53" t="s">
        <v>224</v>
      </c>
      <c r="W49" s="53">
        <v>0.25</v>
      </c>
      <c r="X49" s="53">
        <v>0.5</v>
      </c>
      <c r="Y49" s="53">
        <v>0.75</v>
      </c>
      <c r="Z49" s="53">
        <v>1</v>
      </c>
      <c r="AA49" s="53">
        <v>1</v>
      </c>
      <c r="AB49" s="54">
        <v>0</v>
      </c>
      <c r="AC49" s="53" t="s">
        <v>462</v>
      </c>
      <c r="AD49" s="52" t="s">
        <v>515</v>
      </c>
      <c r="AE49" s="54">
        <v>0</v>
      </c>
      <c r="AF49" s="53">
        <v>0.4</v>
      </c>
      <c r="AG49" s="52" t="s">
        <v>516</v>
      </c>
      <c r="AH49" s="55">
        <v>45292</v>
      </c>
      <c r="AI49" s="55">
        <v>45657</v>
      </c>
      <c r="AJ49" s="52" t="s">
        <v>513</v>
      </c>
      <c r="AK49" s="52" t="s">
        <v>343</v>
      </c>
      <c r="AL49" s="52"/>
      <c r="AM49" s="52"/>
      <c r="AN49" s="52"/>
      <c r="AO49" s="52"/>
      <c r="AP49" s="52"/>
      <c r="AQ49" s="52"/>
      <c r="AR49" s="52"/>
      <c r="AS49" s="52"/>
      <c r="AT49" s="52"/>
      <c r="AU49" s="52"/>
      <c r="AV49" s="52"/>
      <c r="AW49" s="52" t="s">
        <v>344</v>
      </c>
      <c r="AX49" s="52" t="s">
        <v>344</v>
      </c>
      <c r="AY49" s="52"/>
      <c r="AZ49" s="52" t="s">
        <v>344</v>
      </c>
      <c r="BA49" s="52" t="s">
        <v>344</v>
      </c>
      <c r="BB49" s="52" t="s">
        <v>344</v>
      </c>
      <c r="BC49" s="52" t="s">
        <v>344</v>
      </c>
      <c r="BD49" s="52" t="s">
        <v>344</v>
      </c>
      <c r="BE49" s="52" t="s">
        <v>344</v>
      </c>
      <c r="BF49" s="52"/>
      <c r="BG49" s="52"/>
      <c r="BH49" s="52"/>
      <c r="BI49" s="52" t="s">
        <v>344</v>
      </c>
      <c r="BJ49" s="52"/>
      <c r="BK49" s="52"/>
      <c r="BL49" s="52"/>
      <c r="BM49" s="52"/>
      <c r="BN49" s="52"/>
      <c r="BO49" s="52"/>
      <c r="BP49" s="52"/>
      <c r="BQ49" s="52"/>
      <c r="BR49" s="52"/>
      <c r="BS49" s="52"/>
      <c r="BT49" s="52"/>
      <c r="BU49" s="52"/>
      <c r="BV49" s="52"/>
      <c r="BW49" s="52"/>
      <c r="BX49" s="52"/>
      <c r="BY49" s="52"/>
      <c r="BZ49" s="52"/>
      <c r="CA49" s="52"/>
      <c r="CB49" s="18" t="s">
        <v>514</v>
      </c>
    </row>
    <row r="50" spans="1:80" ht="71.25">
      <c r="A50" s="49" t="s">
        <v>503</v>
      </c>
      <c r="B50" s="49" t="s">
        <v>504</v>
      </c>
      <c r="C50" s="50">
        <v>0.2</v>
      </c>
      <c r="D50" s="49" t="s">
        <v>505</v>
      </c>
      <c r="E50" s="51">
        <v>1</v>
      </c>
      <c r="F50" s="50">
        <v>1</v>
      </c>
      <c r="G50" s="50" t="s">
        <v>137</v>
      </c>
      <c r="H50" s="56" t="s">
        <v>136</v>
      </c>
      <c r="I50" s="56" t="s">
        <v>455</v>
      </c>
      <c r="J50" s="56" t="s">
        <v>456</v>
      </c>
      <c r="K50" s="56" t="s">
        <v>457</v>
      </c>
      <c r="L50" s="56" t="s">
        <v>81</v>
      </c>
      <c r="M50" s="56" t="s">
        <v>160</v>
      </c>
      <c r="N50" s="56" t="s">
        <v>226</v>
      </c>
      <c r="O50" s="52" t="s">
        <v>458</v>
      </c>
      <c r="P50" s="52" t="s">
        <v>457</v>
      </c>
      <c r="Q50" s="52" t="s">
        <v>459</v>
      </c>
      <c r="R50" s="52" t="s">
        <v>511</v>
      </c>
      <c r="S50" s="52" t="s">
        <v>227</v>
      </c>
      <c r="T50" s="52" t="s">
        <v>228</v>
      </c>
      <c r="U50" s="52" t="s">
        <v>171</v>
      </c>
      <c r="V50" s="53" t="s">
        <v>224</v>
      </c>
      <c r="W50" s="53">
        <v>0.25</v>
      </c>
      <c r="X50" s="53">
        <v>0.5</v>
      </c>
      <c r="Y50" s="53">
        <v>0.75</v>
      </c>
      <c r="Z50" s="53">
        <v>1</v>
      </c>
      <c r="AA50" s="53">
        <v>1</v>
      </c>
      <c r="AB50" s="54">
        <v>0</v>
      </c>
      <c r="AC50" s="53" t="s">
        <v>462</v>
      </c>
      <c r="AD50" s="52" t="s">
        <v>517</v>
      </c>
      <c r="AE50" s="54">
        <v>0</v>
      </c>
      <c r="AF50" s="53">
        <v>0.2</v>
      </c>
      <c r="AG50" s="52" t="s">
        <v>518</v>
      </c>
      <c r="AH50" s="55">
        <v>45292</v>
      </c>
      <c r="AI50" s="55">
        <v>45657</v>
      </c>
      <c r="AJ50" s="52" t="s">
        <v>513</v>
      </c>
      <c r="AK50" s="52" t="s">
        <v>343</v>
      </c>
      <c r="AL50" s="52"/>
      <c r="AM50" s="52"/>
      <c r="AN50" s="52"/>
      <c r="AO50" s="52"/>
      <c r="AP50" s="52"/>
      <c r="AQ50" s="52"/>
      <c r="AR50" s="52"/>
      <c r="AS50" s="52"/>
      <c r="AT50" s="52"/>
      <c r="AU50" s="52"/>
      <c r="AV50" s="52"/>
      <c r="AW50" s="52" t="s">
        <v>344</v>
      </c>
      <c r="AX50" s="52" t="s">
        <v>344</v>
      </c>
      <c r="AY50" s="52"/>
      <c r="AZ50" s="52" t="s">
        <v>344</v>
      </c>
      <c r="BA50" s="52" t="s">
        <v>344</v>
      </c>
      <c r="BB50" s="52" t="s">
        <v>344</v>
      </c>
      <c r="BC50" s="52" t="s">
        <v>344</v>
      </c>
      <c r="BD50" s="52" t="s">
        <v>344</v>
      </c>
      <c r="BE50" s="52" t="s">
        <v>344</v>
      </c>
      <c r="BF50" s="52"/>
      <c r="BG50" s="52"/>
      <c r="BH50" s="52"/>
      <c r="BI50" s="52" t="s">
        <v>344</v>
      </c>
      <c r="BJ50" s="52"/>
      <c r="BK50" s="52"/>
      <c r="BL50" s="52"/>
      <c r="BM50" s="52"/>
      <c r="BN50" s="52"/>
      <c r="BO50" s="52"/>
      <c r="BP50" s="52"/>
      <c r="BQ50" s="52"/>
      <c r="BR50" s="52"/>
      <c r="BS50" s="52"/>
      <c r="BT50" s="52"/>
      <c r="BU50" s="52"/>
      <c r="BV50" s="52"/>
      <c r="BW50" s="52"/>
      <c r="BX50" s="52"/>
      <c r="BY50" s="52"/>
      <c r="BZ50" s="52"/>
      <c r="CA50" s="52"/>
      <c r="CB50" s="18" t="s">
        <v>514</v>
      </c>
    </row>
    <row r="51" spans="1:80" ht="71.25">
      <c r="A51" s="49" t="s">
        <v>503</v>
      </c>
      <c r="B51" s="49" t="s">
        <v>504</v>
      </c>
      <c r="C51" s="50">
        <v>0.2</v>
      </c>
      <c r="D51" s="49" t="s">
        <v>505</v>
      </c>
      <c r="E51" s="51">
        <v>1</v>
      </c>
      <c r="F51" s="50">
        <v>1</v>
      </c>
      <c r="G51" s="50" t="s">
        <v>137</v>
      </c>
      <c r="H51" s="56" t="s">
        <v>136</v>
      </c>
      <c r="I51" s="56" t="s">
        <v>455</v>
      </c>
      <c r="J51" s="56" t="s">
        <v>456</v>
      </c>
      <c r="K51" s="56" t="s">
        <v>457</v>
      </c>
      <c r="L51" s="56" t="s">
        <v>81</v>
      </c>
      <c r="M51" s="56" t="s">
        <v>160</v>
      </c>
      <c r="N51" s="56" t="s">
        <v>226</v>
      </c>
      <c r="O51" s="52" t="s">
        <v>458</v>
      </c>
      <c r="P51" s="52" t="s">
        <v>457</v>
      </c>
      <c r="Q51" s="52" t="s">
        <v>459</v>
      </c>
      <c r="R51" s="52" t="s">
        <v>511</v>
      </c>
      <c r="S51" s="52" t="s">
        <v>227</v>
      </c>
      <c r="T51" s="52" t="s">
        <v>228</v>
      </c>
      <c r="U51" s="52" t="s">
        <v>171</v>
      </c>
      <c r="V51" s="53" t="s">
        <v>224</v>
      </c>
      <c r="W51" s="53">
        <v>0.25</v>
      </c>
      <c r="X51" s="53">
        <v>0.5</v>
      </c>
      <c r="Y51" s="53">
        <v>0.75</v>
      </c>
      <c r="Z51" s="53">
        <v>1</v>
      </c>
      <c r="AA51" s="53">
        <v>1</v>
      </c>
      <c r="AB51" s="54">
        <v>0</v>
      </c>
      <c r="AC51" s="53" t="s">
        <v>462</v>
      </c>
      <c r="AD51" s="52" t="s">
        <v>519</v>
      </c>
      <c r="AE51" s="54">
        <v>0</v>
      </c>
      <c r="AF51" s="53">
        <v>0.2</v>
      </c>
      <c r="AG51" s="52" t="s">
        <v>520</v>
      </c>
      <c r="AH51" s="55">
        <v>45292</v>
      </c>
      <c r="AI51" s="55">
        <v>45657</v>
      </c>
      <c r="AJ51" s="52" t="s">
        <v>513</v>
      </c>
      <c r="AK51" s="52" t="s">
        <v>343</v>
      </c>
      <c r="AL51" s="52"/>
      <c r="AM51" s="52"/>
      <c r="AN51" s="52"/>
      <c r="AO51" s="52"/>
      <c r="AP51" s="52"/>
      <c r="AQ51" s="52"/>
      <c r="AR51" s="52"/>
      <c r="AS51" s="52"/>
      <c r="AT51" s="52"/>
      <c r="AU51" s="52"/>
      <c r="AV51" s="52"/>
      <c r="AW51" s="52" t="s">
        <v>344</v>
      </c>
      <c r="AX51" s="52" t="s">
        <v>344</v>
      </c>
      <c r="AY51" s="52"/>
      <c r="AZ51" s="52" t="s">
        <v>344</v>
      </c>
      <c r="BA51" s="52" t="s">
        <v>344</v>
      </c>
      <c r="BB51" s="52" t="s">
        <v>344</v>
      </c>
      <c r="BC51" s="52" t="s">
        <v>344</v>
      </c>
      <c r="BD51" s="52" t="s">
        <v>344</v>
      </c>
      <c r="BE51" s="52" t="s">
        <v>344</v>
      </c>
      <c r="BF51" s="52"/>
      <c r="BG51" s="52"/>
      <c r="BH51" s="52"/>
      <c r="BI51" s="52" t="s">
        <v>344</v>
      </c>
      <c r="BJ51" s="52"/>
      <c r="BK51" s="52"/>
      <c r="BL51" s="52"/>
      <c r="BM51" s="52"/>
      <c r="BN51" s="52"/>
      <c r="BO51" s="52"/>
      <c r="BP51" s="52"/>
      <c r="BQ51" s="52"/>
      <c r="BR51" s="52"/>
      <c r="BS51" s="52"/>
      <c r="BT51" s="52"/>
      <c r="BU51" s="52"/>
      <c r="BV51" s="52"/>
      <c r="BW51" s="52"/>
      <c r="BX51" s="52"/>
      <c r="BY51" s="52"/>
      <c r="BZ51" s="52"/>
      <c r="CA51" s="52"/>
      <c r="CB51" s="18" t="s">
        <v>514</v>
      </c>
    </row>
    <row r="52" spans="1:80" ht="57">
      <c r="A52" s="49" t="s">
        <v>503</v>
      </c>
      <c r="B52" s="49" t="s">
        <v>504</v>
      </c>
      <c r="C52" s="50">
        <v>0.2</v>
      </c>
      <c r="D52" s="49" t="s">
        <v>505</v>
      </c>
      <c r="E52" s="51">
        <v>1</v>
      </c>
      <c r="F52" s="50">
        <v>1</v>
      </c>
      <c r="G52" s="50" t="s">
        <v>124</v>
      </c>
      <c r="H52" s="56" t="s">
        <v>123</v>
      </c>
      <c r="I52" s="56" t="s">
        <v>455</v>
      </c>
      <c r="J52" s="56" t="s">
        <v>521</v>
      </c>
      <c r="K52" s="56" t="s">
        <v>420</v>
      </c>
      <c r="L52" s="56" t="s">
        <v>148</v>
      </c>
      <c r="M52" s="52" t="s">
        <v>147</v>
      </c>
      <c r="N52" s="52" t="s">
        <v>197</v>
      </c>
      <c r="O52" s="52" t="s">
        <v>522</v>
      </c>
      <c r="P52" s="52" t="s">
        <v>420</v>
      </c>
      <c r="Q52" s="52" t="s">
        <v>459</v>
      </c>
      <c r="R52" s="52" t="s">
        <v>523</v>
      </c>
      <c r="S52" s="52" t="s">
        <v>198</v>
      </c>
      <c r="T52" s="52" t="s">
        <v>199</v>
      </c>
      <c r="U52" s="52" t="s">
        <v>171</v>
      </c>
      <c r="V52" s="53">
        <v>0.94</v>
      </c>
      <c r="W52" s="53">
        <v>0.15</v>
      </c>
      <c r="X52" s="53">
        <v>0.4</v>
      </c>
      <c r="Y52" s="53">
        <v>0.75</v>
      </c>
      <c r="Z52" s="53">
        <v>1</v>
      </c>
      <c r="AA52" s="53">
        <v>1</v>
      </c>
      <c r="AB52" s="54">
        <v>44000000</v>
      </c>
      <c r="AC52" s="52" t="s">
        <v>445</v>
      </c>
      <c r="AD52" s="52" t="s">
        <v>524</v>
      </c>
      <c r="AE52" s="54">
        <v>0</v>
      </c>
      <c r="AF52" s="53">
        <v>0.25</v>
      </c>
      <c r="AG52" s="52" t="s">
        <v>525</v>
      </c>
      <c r="AH52" s="55">
        <v>45321</v>
      </c>
      <c r="AI52" s="55">
        <v>45382</v>
      </c>
      <c r="AJ52" s="52" t="s">
        <v>526</v>
      </c>
      <c r="AK52" s="52" t="s">
        <v>343</v>
      </c>
      <c r="AL52" s="52" t="s">
        <v>344</v>
      </c>
      <c r="AM52" s="52"/>
      <c r="AN52" s="52"/>
      <c r="AO52" s="52"/>
      <c r="AP52" s="52"/>
      <c r="AQ52" s="52"/>
      <c r="AR52" s="52"/>
      <c r="AS52" s="52"/>
      <c r="AT52" s="52"/>
      <c r="AU52" s="52"/>
      <c r="AV52" s="52"/>
      <c r="AW52" s="52" t="s">
        <v>344</v>
      </c>
      <c r="AX52" s="52" t="s">
        <v>344</v>
      </c>
      <c r="AY52" s="52"/>
      <c r="AZ52" s="52" t="s">
        <v>344</v>
      </c>
      <c r="BA52" s="52" t="s">
        <v>344</v>
      </c>
      <c r="BB52" s="52" t="s">
        <v>344</v>
      </c>
      <c r="BC52" s="52" t="s">
        <v>344</v>
      </c>
      <c r="BD52" s="52" t="s">
        <v>344</v>
      </c>
      <c r="BE52" s="52" t="s">
        <v>344</v>
      </c>
      <c r="BF52" s="52" t="s">
        <v>344</v>
      </c>
      <c r="BG52" s="52"/>
      <c r="BH52" s="52" t="s">
        <v>344</v>
      </c>
      <c r="BI52" s="52" t="s">
        <v>344</v>
      </c>
      <c r="BJ52" s="52" t="s">
        <v>344</v>
      </c>
      <c r="BK52" s="52"/>
      <c r="BL52" s="52"/>
      <c r="BM52" s="52"/>
      <c r="BN52" s="52"/>
      <c r="BO52" s="52"/>
      <c r="BP52" s="52"/>
      <c r="BQ52" s="52"/>
      <c r="BR52" s="52"/>
      <c r="BS52" s="52"/>
      <c r="BT52" s="52"/>
      <c r="BU52" s="52"/>
      <c r="BV52" s="52"/>
      <c r="BW52" s="52"/>
      <c r="BX52" s="52"/>
      <c r="BY52" s="52"/>
      <c r="BZ52" s="52"/>
      <c r="CA52" s="52"/>
      <c r="CB52" s="18" t="s">
        <v>527</v>
      </c>
    </row>
    <row r="53" spans="1:80" ht="63.75">
      <c r="A53" s="49" t="s">
        <v>503</v>
      </c>
      <c r="B53" s="49" t="s">
        <v>504</v>
      </c>
      <c r="C53" s="50">
        <v>0.2</v>
      </c>
      <c r="D53" s="49" t="s">
        <v>505</v>
      </c>
      <c r="E53" s="51">
        <v>1</v>
      </c>
      <c r="F53" s="50">
        <v>1</v>
      </c>
      <c r="G53" s="50" t="s">
        <v>124</v>
      </c>
      <c r="H53" s="56" t="s">
        <v>123</v>
      </c>
      <c r="I53" s="56" t="s">
        <v>455</v>
      </c>
      <c r="J53" s="56" t="s">
        <v>521</v>
      </c>
      <c r="K53" s="56" t="s">
        <v>420</v>
      </c>
      <c r="L53" s="56" t="s">
        <v>148</v>
      </c>
      <c r="M53" s="52" t="s">
        <v>147</v>
      </c>
      <c r="N53" s="52" t="s">
        <v>197</v>
      </c>
      <c r="O53" s="52" t="s">
        <v>522</v>
      </c>
      <c r="P53" s="52" t="s">
        <v>420</v>
      </c>
      <c r="Q53" s="52" t="s">
        <v>459</v>
      </c>
      <c r="R53" s="52" t="s">
        <v>523</v>
      </c>
      <c r="S53" s="52" t="s">
        <v>198</v>
      </c>
      <c r="T53" s="52" t="s">
        <v>199</v>
      </c>
      <c r="U53" s="52" t="s">
        <v>171</v>
      </c>
      <c r="V53" s="53">
        <v>0.94</v>
      </c>
      <c r="W53" s="53">
        <v>0.15</v>
      </c>
      <c r="X53" s="53">
        <v>0.4</v>
      </c>
      <c r="Y53" s="53">
        <v>0.75</v>
      </c>
      <c r="Z53" s="53">
        <v>1</v>
      </c>
      <c r="AA53" s="53">
        <v>1</v>
      </c>
      <c r="AB53" s="54">
        <v>44000000</v>
      </c>
      <c r="AC53" s="52" t="s">
        <v>445</v>
      </c>
      <c r="AD53" s="52" t="s">
        <v>528</v>
      </c>
      <c r="AE53" s="54">
        <v>44000000</v>
      </c>
      <c r="AF53" s="53">
        <v>0.25</v>
      </c>
      <c r="AG53" s="52" t="s">
        <v>529</v>
      </c>
      <c r="AH53" s="55">
        <v>45323</v>
      </c>
      <c r="AI53" s="55">
        <v>45641</v>
      </c>
      <c r="AJ53" s="52" t="s">
        <v>530</v>
      </c>
      <c r="AK53" s="52" t="s">
        <v>343</v>
      </c>
      <c r="AL53" s="52"/>
      <c r="AM53" s="52" t="s">
        <v>344</v>
      </c>
      <c r="AN53" s="52" t="s">
        <v>344</v>
      </c>
      <c r="AO53" s="52"/>
      <c r="AP53" s="52"/>
      <c r="AQ53" s="52" t="s">
        <v>344</v>
      </c>
      <c r="AR53" s="52"/>
      <c r="AS53" s="52"/>
      <c r="AT53" s="52"/>
      <c r="AU53" s="52"/>
      <c r="AV53" s="52"/>
      <c r="AW53" s="52" t="s">
        <v>344</v>
      </c>
      <c r="AX53" s="52" t="s">
        <v>344</v>
      </c>
      <c r="AY53" s="52"/>
      <c r="AZ53" s="52" t="s">
        <v>344</v>
      </c>
      <c r="BA53" s="52" t="s">
        <v>344</v>
      </c>
      <c r="BB53" s="52" t="s">
        <v>344</v>
      </c>
      <c r="BC53" s="52" t="s">
        <v>344</v>
      </c>
      <c r="BD53" s="52" t="s">
        <v>344</v>
      </c>
      <c r="BE53" s="52" t="s">
        <v>344</v>
      </c>
      <c r="BF53" s="52" t="s">
        <v>344</v>
      </c>
      <c r="BG53" s="52"/>
      <c r="BH53" s="52" t="s">
        <v>344</v>
      </c>
      <c r="BI53" s="52" t="s">
        <v>344</v>
      </c>
      <c r="BJ53" s="52" t="s">
        <v>344</v>
      </c>
      <c r="BK53" s="52"/>
      <c r="BL53" s="52"/>
      <c r="BM53" s="52"/>
      <c r="BN53" s="52"/>
      <c r="BO53" s="52"/>
      <c r="BP53" s="52"/>
      <c r="BQ53" s="52"/>
      <c r="BR53" s="52" t="s">
        <v>344</v>
      </c>
      <c r="BS53" s="52"/>
      <c r="BT53" s="52"/>
      <c r="BU53" s="52"/>
      <c r="BV53" s="52"/>
      <c r="BW53" s="52"/>
      <c r="BX53" s="52"/>
      <c r="BY53" s="52"/>
      <c r="BZ53" s="52"/>
      <c r="CA53" s="52"/>
      <c r="CB53" s="18" t="s">
        <v>527</v>
      </c>
    </row>
    <row r="54" spans="1:80" ht="63.75">
      <c r="A54" s="49" t="s">
        <v>503</v>
      </c>
      <c r="B54" s="49" t="s">
        <v>504</v>
      </c>
      <c r="C54" s="50">
        <v>0.2</v>
      </c>
      <c r="D54" s="49" t="s">
        <v>505</v>
      </c>
      <c r="E54" s="51">
        <v>1</v>
      </c>
      <c r="F54" s="50">
        <v>1</v>
      </c>
      <c r="G54" s="50" t="s">
        <v>124</v>
      </c>
      <c r="H54" s="56" t="s">
        <v>123</v>
      </c>
      <c r="I54" s="56" t="s">
        <v>455</v>
      </c>
      <c r="J54" s="56" t="s">
        <v>521</v>
      </c>
      <c r="K54" s="56" t="s">
        <v>420</v>
      </c>
      <c r="L54" s="56" t="s">
        <v>148</v>
      </c>
      <c r="M54" s="52" t="s">
        <v>147</v>
      </c>
      <c r="N54" s="52" t="s">
        <v>197</v>
      </c>
      <c r="O54" s="52" t="s">
        <v>522</v>
      </c>
      <c r="P54" s="52" t="s">
        <v>420</v>
      </c>
      <c r="Q54" s="52" t="s">
        <v>459</v>
      </c>
      <c r="R54" s="52" t="s">
        <v>523</v>
      </c>
      <c r="S54" s="52" t="s">
        <v>198</v>
      </c>
      <c r="T54" s="52" t="s">
        <v>199</v>
      </c>
      <c r="U54" s="52" t="s">
        <v>171</v>
      </c>
      <c r="V54" s="53">
        <v>0.94</v>
      </c>
      <c r="W54" s="53">
        <v>0.15</v>
      </c>
      <c r="X54" s="53">
        <v>0.4</v>
      </c>
      <c r="Y54" s="53">
        <v>0.75</v>
      </c>
      <c r="Z54" s="53">
        <v>1</v>
      </c>
      <c r="AA54" s="53">
        <v>1</v>
      </c>
      <c r="AB54" s="54">
        <v>44000000</v>
      </c>
      <c r="AC54" s="52" t="s">
        <v>445</v>
      </c>
      <c r="AD54" s="52" t="s">
        <v>531</v>
      </c>
      <c r="AE54" s="54">
        <v>0</v>
      </c>
      <c r="AF54" s="53">
        <v>0.25</v>
      </c>
      <c r="AG54" s="52" t="s">
        <v>532</v>
      </c>
      <c r="AH54" s="55">
        <v>45383</v>
      </c>
      <c r="AI54" s="55">
        <v>45627</v>
      </c>
      <c r="AJ54" s="52" t="s">
        <v>530</v>
      </c>
      <c r="AK54" s="52" t="s">
        <v>343</v>
      </c>
      <c r="AL54" s="52" t="s">
        <v>344</v>
      </c>
      <c r="AM54" s="52"/>
      <c r="AN54" s="52"/>
      <c r="AO54" s="52"/>
      <c r="AP54" s="52"/>
      <c r="AQ54" s="52"/>
      <c r="AR54" s="52"/>
      <c r="AS54" s="52"/>
      <c r="AT54" s="52"/>
      <c r="AU54" s="52"/>
      <c r="AV54" s="52"/>
      <c r="AW54" s="52" t="s">
        <v>344</v>
      </c>
      <c r="AX54" s="52" t="s">
        <v>344</v>
      </c>
      <c r="AY54" s="52"/>
      <c r="AZ54" s="52" t="s">
        <v>344</v>
      </c>
      <c r="BA54" s="52" t="s">
        <v>344</v>
      </c>
      <c r="BB54" s="52" t="s">
        <v>344</v>
      </c>
      <c r="BC54" s="52" t="s">
        <v>344</v>
      </c>
      <c r="BD54" s="52" t="s">
        <v>344</v>
      </c>
      <c r="BE54" s="52" t="s">
        <v>344</v>
      </c>
      <c r="BF54" s="52" t="s">
        <v>344</v>
      </c>
      <c r="BG54" s="52"/>
      <c r="BH54" s="52" t="s">
        <v>344</v>
      </c>
      <c r="BI54" s="52" t="s">
        <v>344</v>
      </c>
      <c r="BJ54" s="52" t="s">
        <v>344</v>
      </c>
      <c r="BK54" s="52"/>
      <c r="BL54" s="52"/>
      <c r="BM54" s="52"/>
      <c r="BN54" s="52"/>
      <c r="BO54" s="52"/>
      <c r="BP54" s="52"/>
      <c r="BQ54" s="52"/>
      <c r="BR54" s="52"/>
      <c r="BS54" s="52"/>
      <c r="BT54" s="52"/>
      <c r="BU54" s="52"/>
      <c r="BV54" s="52"/>
      <c r="BW54" s="52"/>
      <c r="BX54" s="52"/>
      <c r="BY54" s="52"/>
      <c r="BZ54" s="52"/>
      <c r="CA54" s="52"/>
      <c r="CB54" s="18" t="s">
        <v>527</v>
      </c>
    </row>
    <row r="55" spans="1:80" ht="57">
      <c r="A55" s="49" t="s">
        <v>503</v>
      </c>
      <c r="B55" s="49" t="s">
        <v>504</v>
      </c>
      <c r="C55" s="50">
        <v>0.2</v>
      </c>
      <c r="D55" s="49" t="s">
        <v>505</v>
      </c>
      <c r="E55" s="51">
        <v>1</v>
      </c>
      <c r="F55" s="50">
        <v>1</v>
      </c>
      <c r="G55" s="50" t="s">
        <v>124</v>
      </c>
      <c r="H55" s="56" t="s">
        <v>123</v>
      </c>
      <c r="I55" s="56" t="s">
        <v>455</v>
      </c>
      <c r="J55" s="56" t="s">
        <v>521</v>
      </c>
      <c r="K55" s="56" t="s">
        <v>420</v>
      </c>
      <c r="L55" s="56" t="s">
        <v>148</v>
      </c>
      <c r="M55" s="52" t="s">
        <v>147</v>
      </c>
      <c r="N55" s="52" t="s">
        <v>197</v>
      </c>
      <c r="O55" s="52" t="s">
        <v>522</v>
      </c>
      <c r="P55" s="52" t="s">
        <v>420</v>
      </c>
      <c r="Q55" s="52" t="s">
        <v>459</v>
      </c>
      <c r="R55" s="52" t="s">
        <v>523</v>
      </c>
      <c r="S55" s="52" t="s">
        <v>198</v>
      </c>
      <c r="T55" s="52" t="s">
        <v>199</v>
      </c>
      <c r="U55" s="52" t="s">
        <v>171</v>
      </c>
      <c r="V55" s="53">
        <v>0.94</v>
      </c>
      <c r="W55" s="53">
        <v>0.15</v>
      </c>
      <c r="X55" s="53">
        <v>0.4</v>
      </c>
      <c r="Y55" s="53">
        <v>0.75</v>
      </c>
      <c r="Z55" s="53">
        <v>1</v>
      </c>
      <c r="AA55" s="53">
        <v>1</v>
      </c>
      <c r="AB55" s="54">
        <v>44000000</v>
      </c>
      <c r="AC55" s="52" t="s">
        <v>445</v>
      </c>
      <c r="AD55" s="52" t="s">
        <v>533</v>
      </c>
      <c r="AE55" s="54">
        <v>0</v>
      </c>
      <c r="AF55" s="53">
        <v>0.25</v>
      </c>
      <c r="AG55" s="52" t="s">
        <v>534</v>
      </c>
      <c r="AH55" s="55">
        <v>45383</v>
      </c>
      <c r="AI55" s="55">
        <v>45627</v>
      </c>
      <c r="AJ55" s="52" t="s">
        <v>521</v>
      </c>
      <c r="AK55" s="52" t="s">
        <v>343</v>
      </c>
      <c r="AL55" s="52"/>
      <c r="AM55" s="52"/>
      <c r="AN55" s="52"/>
      <c r="AO55" s="52"/>
      <c r="AP55" s="52"/>
      <c r="AQ55" s="52"/>
      <c r="AR55" s="52"/>
      <c r="AS55" s="52"/>
      <c r="AT55" s="52"/>
      <c r="AU55" s="52"/>
      <c r="AV55" s="52"/>
      <c r="AW55" s="52" t="s">
        <v>344</v>
      </c>
      <c r="AX55" s="52" t="s">
        <v>344</v>
      </c>
      <c r="AY55" s="52"/>
      <c r="AZ55" s="52" t="s">
        <v>344</v>
      </c>
      <c r="BA55" s="52" t="s">
        <v>344</v>
      </c>
      <c r="BB55" s="52" t="s">
        <v>344</v>
      </c>
      <c r="BC55" s="52" t="s">
        <v>344</v>
      </c>
      <c r="BD55" s="52" t="s">
        <v>344</v>
      </c>
      <c r="BE55" s="52" t="s">
        <v>344</v>
      </c>
      <c r="BF55" s="52" t="s">
        <v>344</v>
      </c>
      <c r="BG55" s="52"/>
      <c r="BH55" s="52" t="s">
        <v>344</v>
      </c>
      <c r="BI55" s="52" t="s">
        <v>344</v>
      </c>
      <c r="BJ55" s="52" t="s">
        <v>344</v>
      </c>
      <c r="BK55" s="52"/>
      <c r="BL55" s="52"/>
      <c r="BM55" s="52"/>
      <c r="BN55" s="52"/>
      <c r="BO55" s="52"/>
      <c r="BP55" s="52"/>
      <c r="BQ55" s="52"/>
      <c r="BR55" s="52"/>
      <c r="BS55" s="52"/>
      <c r="BT55" s="52"/>
      <c r="BU55" s="52"/>
      <c r="BV55" s="52"/>
      <c r="BW55" s="52"/>
      <c r="BX55" s="52"/>
      <c r="BY55" s="52"/>
      <c r="BZ55" s="52"/>
      <c r="CA55" s="52"/>
      <c r="CB55" s="18" t="s">
        <v>527</v>
      </c>
    </row>
    <row r="56" spans="1:80" ht="57">
      <c r="A56" s="49" t="s">
        <v>503</v>
      </c>
      <c r="B56" s="49" t="s">
        <v>504</v>
      </c>
      <c r="C56" s="50">
        <v>0.2</v>
      </c>
      <c r="D56" s="49" t="s">
        <v>505</v>
      </c>
      <c r="E56" s="51">
        <v>1</v>
      </c>
      <c r="F56" s="50">
        <v>1</v>
      </c>
      <c r="G56" s="50" t="s">
        <v>127</v>
      </c>
      <c r="H56" s="56" t="s">
        <v>126</v>
      </c>
      <c r="I56" s="56" t="s">
        <v>455</v>
      </c>
      <c r="J56" s="56" t="s">
        <v>535</v>
      </c>
      <c r="K56" s="57" t="s">
        <v>420</v>
      </c>
      <c r="L56" s="57" t="s">
        <v>22</v>
      </c>
      <c r="M56" s="52" t="s">
        <v>149</v>
      </c>
      <c r="N56" s="52" t="s">
        <v>200</v>
      </c>
      <c r="O56" s="52" t="s">
        <v>536</v>
      </c>
      <c r="P56" s="52" t="s">
        <v>420</v>
      </c>
      <c r="Q56" s="52" t="s">
        <v>459</v>
      </c>
      <c r="R56" s="52" t="s">
        <v>537</v>
      </c>
      <c r="S56" s="52" t="s">
        <v>26</v>
      </c>
      <c r="T56" s="52" t="s">
        <v>27</v>
      </c>
      <c r="U56" s="52" t="s">
        <v>171</v>
      </c>
      <c r="V56" s="52" t="s">
        <v>224</v>
      </c>
      <c r="W56" s="53">
        <v>1</v>
      </c>
      <c r="X56" s="53">
        <v>1</v>
      </c>
      <c r="Y56" s="53">
        <v>1</v>
      </c>
      <c r="Z56" s="53">
        <v>1</v>
      </c>
      <c r="AA56" s="53">
        <v>1</v>
      </c>
      <c r="AB56" s="54">
        <v>160000000</v>
      </c>
      <c r="AC56" s="58" t="s">
        <v>445</v>
      </c>
      <c r="AD56" s="52" t="s">
        <v>538</v>
      </c>
      <c r="AE56" s="54">
        <v>0</v>
      </c>
      <c r="AF56" s="53">
        <v>0.3</v>
      </c>
      <c r="AG56" s="52" t="s">
        <v>539</v>
      </c>
      <c r="AH56" s="55">
        <v>45292</v>
      </c>
      <c r="AI56" s="55">
        <v>45322</v>
      </c>
      <c r="AJ56" s="52" t="s">
        <v>540</v>
      </c>
      <c r="AK56" s="52" t="s">
        <v>343</v>
      </c>
      <c r="AL56" s="52" t="s">
        <v>344</v>
      </c>
      <c r="AM56" s="52"/>
      <c r="AN56" s="52"/>
      <c r="AO56" s="52"/>
      <c r="AP56" s="52"/>
      <c r="AQ56" s="52"/>
      <c r="AR56" s="52"/>
      <c r="AS56" s="52"/>
      <c r="AT56" s="52"/>
      <c r="AU56" s="52"/>
      <c r="AV56" s="52"/>
      <c r="AW56" s="52" t="s">
        <v>344</v>
      </c>
      <c r="AX56" s="52" t="s">
        <v>344</v>
      </c>
      <c r="AY56" s="52"/>
      <c r="AZ56" s="52" t="s">
        <v>344</v>
      </c>
      <c r="BA56" s="52" t="s">
        <v>344</v>
      </c>
      <c r="BB56" s="52" t="s">
        <v>344</v>
      </c>
      <c r="BC56" s="52" t="s">
        <v>344</v>
      </c>
      <c r="BD56" s="52" t="s">
        <v>344</v>
      </c>
      <c r="BE56" s="52" t="s">
        <v>344</v>
      </c>
      <c r="BF56" s="52" t="s">
        <v>344</v>
      </c>
      <c r="BG56" s="52"/>
      <c r="BH56" s="52" t="s">
        <v>344</v>
      </c>
      <c r="BI56" s="52" t="s">
        <v>344</v>
      </c>
      <c r="BJ56" s="52" t="s">
        <v>344</v>
      </c>
      <c r="BK56" s="52"/>
      <c r="BL56" s="52"/>
      <c r="BM56" s="52"/>
      <c r="BN56" s="52"/>
      <c r="BO56" s="52"/>
      <c r="BP56" s="52"/>
      <c r="BQ56" s="52"/>
      <c r="BR56" s="52"/>
      <c r="BS56" s="52" t="s">
        <v>344</v>
      </c>
      <c r="BT56" s="52" t="s">
        <v>344</v>
      </c>
      <c r="BU56" s="52" t="s">
        <v>344</v>
      </c>
      <c r="BV56" s="52" t="s">
        <v>344</v>
      </c>
      <c r="BW56" s="52" t="s">
        <v>344</v>
      </c>
      <c r="BX56" s="52" t="s">
        <v>344</v>
      </c>
      <c r="BY56" s="52"/>
      <c r="BZ56" s="52"/>
      <c r="CA56" s="52"/>
      <c r="CB56" s="18" t="s">
        <v>541</v>
      </c>
    </row>
    <row r="57" spans="1:80" ht="76.5">
      <c r="A57" s="49" t="s">
        <v>503</v>
      </c>
      <c r="B57" s="49" t="s">
        <v>504</v>
      </c>
      <c r="C57" s="50">
        <v>0.2</v>
      </c>
      <c r="D57" s="49" t="s">
        <v>505</v>
      </c>
      <c r="E57" s="51">
        <v>1</v>
      </c>
      <c r="F57" s="50">
        <v>1</v>
      </c>
      <c r="G57" s="50" t="s">
        <v>127</v>
      </c>
      <c r="H57" s="56" t="s">
        <v>126</v>
      </c>
      <c r="I57" s="56" t="s">
        <v>455</v>
      </c>
      <c r="J57" s="56" t="s">
        <v>535</v>
      </c>
      <c r="K57" s="57" t="s">
        <v>420</v>
      </c>
      <c r="L57" s="57" t="s">
        <v>152</v>
      </c>
      <c r="M57" s="52" t="s">
        <v>151</v>
      </c>
      <c r="N57" s="52" t="s">
        <v>203</v>
      </c>
      <c r="O57" s="52" t="s">
        <v>536</v>
      </c>
      <c r="P57" s="52" t="s">
        <v>420</v>
      </c>
      <c r="Q57" s="52" t="s">
        <v>459</v>
      </c>
      <c r="R57" s="52" t="s">
        <v>537</v>
      </c>
      <c r="S57" s="52" t="s">
        <v>204</v>
      </c>
      <c r="T57" s="52" t="s">
        <v>542</v>
      </c>
      <c r="U57" s="52" t="s">
        <v>171</v>
      </c>
      <c r="V57" s="52" t="s">
        <v>224</v>
      </c>
      <c r="W57" s="53">
        <v>0.25</v>
      </c>
      <c r="X57" s="53">
        <v>0.25</v>
      </c>
      <c r="Y57" s="53">
        <v>0.25</v>
      </c>
      <c r="Z57" s="53">
        <v>0.25</v>
      </c>
      <c r="AA57" s="53">
        <v>1</v>
      </c>
      <c r="AB57" s="54">
        <v>0</v>
      </c>
      <c r="AC57" s="59" t="s">
        <v>445</v>
      </c>
      <c r="AD57" s="52" t="s">
        <v>543</v>
      </c>
      <c r="AE57" s="54">
        <v>160000000</v>
      </c>
      <c r="AF57" s="53">
        <v>0.6</v>
      </c>
      <c r="AG57" s="52" t="s">
        <v>544</v>
      </c>
      <c r="AH57" s="55">
        <v>45323</v>
      </c>
      <c r="AI57" s="55">
        <v>45642</v>
      </c>
      <c r="AJ57" s="52" t="s">
        <v>540</v>
      </c>
      <c r="AK57" s="52" t="s">
        <v>343</v>
      </c>
      <c r="AL57" s="52"/>
      <c r="AM57" s="52" t="s">
        <v>344</v>
      </c>
      <c r="AN57" s="52" t="s">
        <v>344</v>
      </c>
      <c r="AO57" s="52"/>
      <c r="AP57" s="52"/>
      <c r="AQ57" s="52" t="s">
        <v>344</v>
      </c>
      <c r="AR57" s="52"/>
      <c r="AS57" s="52"/>
      <c r="AT57" s="52"/>
      <c r="AU57" s="52"/>
      <c r="AV57" s="52"/>
      <c r="AW57" s="52" t="s">
        <v>344</v>
      </c>
      <c r="AX57" s="52" t="s">
        <v>344</v>
      </c>
      <c r="AY57" s="52"/>
      <c r="AZ57" s="52" t="s">
        <v>344</v>
      </c>
      <c r="BA57" s="52" t="s">
        <v>344</v>
      </c>
      <c r="BB57" s="52" t="s">
        <v>344</v>
      </c>
      <c r="BC57" s="52" t="s">
        <v>344</v>
      </c>
      <c r="BD57" s="52" t="s">
        <v>344</v>
      </c>
      <c r="BE57" s="52" t="s">
        <v>344</v>
      </c>
      <c r="BF57" s="52" t="s">
        <v>344</v>
      </c>
      <c r="BG57" s="52"/>
      <c r="BH57" s="52" t="s">
        <v>344</v>
      </c>
      <c r="BI57" s="52" t="s">
        <v>344</v>
      </c>
      <c r="BJ57" s="52" t="s">
        <v>344</v>
      </c>
      <c r="BK57" s="52"/>
      <c r="BL57" s="52"/>
      <c r="BM57" s="52"/>
      <c r="BN57" s="52"/>
      <c r="BO57" s="52"/>
      <c r="BP57" s="52"/>
      <c r="BQ57" s="52"/>
      <c r="BR57" s="52" t="s">
        <v>344</v>
      </c>
      <c r="BS57" s="52" t="s">
        <v>344</v>
      </c>
      <c r="BT57" s="52" t="s">
        <v>344</v>
      </c>
      <c r="BU57" s="52" t="s">
        <v>344</v>
      </c>
      <c r="BV57" s="52" t="s">
        <v>344</v>
      </c>
      <c r="BW57" s="52" t="s">
        <v>344</v>
      </c>
      <c r="BX57" s="52" t="s">
        <v>344</v>
      </c>
      <c r="BY57" s="52"/>
      <c r="BZ57" s="52"/>
      <c r="CA57" s="52"/>
      <c r="CB57" s="18" t="s">
        <v>541</v>
      </c>
    </row>
    <row r="58" spans="1:80" ht="57">
      <c r="A58" s="49" t="s">
        <v>503</v>
      </c>
      <c r="B58" s="49" t="s">
        <v>504</v>
      </c>
      <c r="C58" s="50">
        <v>0.2</v>
      </c>
      <c r="D58" s="49" t="s">
        <v>505</v>
      </c>
      <c r="E58" s="51">
        <v>1</v>
      </c>
      <c r="F58" s="50">
        <v>1</v>
      </c>
      <c r="G58" s="50" t="s">
        <v>127</v>
      </c>
      <c r="H58" s="56" t="s">
        <v>126</v>
      </c>
      <c r="I58" s="56" t="s">
        <v>455</v>
      </c>
      <c r="J58" s="56" t="s">
        <v>535</v>
      </c>
      <c r="K58" s="57" t="s">
        <v>420</v>
      </c>
      <c r="L58" s="57" t="s">
        <v>50</v>
      </c>
      <c r="M58" s="52" t="s">
        <v>150</v>
      </c>
      <c r="N58" s="52" t="s">
        <v>201</v>
      </c>
      <c r="O58" s="52" t="s">
        <v>536</v>
      </c>
      <c r="P58" s="52" t="s">
        <v>420</v>
      </c>
      <c r="Q58" s="52" t="s">
        <v>459</v>
      </c>
      <c r="R58" s="52" t="s">
        <v>537</v>
      </c>
      <c r="S58" s="52" t="s">
        <v>51</v>
      </c>
      <c r="T58" s="52" t="s">
        <v>202</v>
      </c>
      <c r="U58" s="30" t="s">
        <v>171</v>
      </c>
      <c r="V58" s="52" t="s">
        <v>224</v>
      </c>
      <c r="W58" s="53">
        <v>0</v>
      </c>
      <c r="X58" s="53">
        <v>0</v>
      </c>
      <c r="Y58" s="53">
        <v>0</v>
      </c>
      <c r="Z58" s="53">
        <v>1</v>
      </c>
      <c r="AA58" s="53">
        <v>1</v>
      </c>
      <c r="AB58" s="54">
        <v>0</v>
      </c>
      <c r="AC58" s="60" t="s">
        <v>445</v>
      </c>
      <c r="AD58" s="52" t="s">
        <v>545</v>
      </c>
      <c r="AE58" s="54">
        <v>0</v>
      </c>
      <c r="AF58" s="53">
        <v>0.1</v>
      </c>
      <c r="AG58" s="52" t="s">
        <v>546</v>
      </c>
      <c r="AH58" s="55">
        <v>45643</v>
      </c>
      <c r="AI58" s="55">
        <v>45657</v>
      </c>
      <c r="AJ58" s="52" t="s">
        <v>540</v>
      </c>
      <c r="AK58" s="52" t="s">
        <v>343</v>
      </c>
      <c r="AL58" s="52"/>
      <c r="AM58" s="52"/>
      <c r="AN58" s="52"/>
      <c r="AO58" s="52"/>
      <c r="AP58" s="52"/>
      <c r="AQ58" s="52"/>
      <c r="AR58" s="52"/>
      <c r="AS58" s="52"/>
      <c r="AT58" s="52"/>
      <c r="AU58" s="52"/>
      <c r="AV58" s="52"/>
      <c r="AW58" s="52" t="s">
        <v>344</v>
      </c>
      <c r="AX58" s="52" t="s">
        <v>344</v>
      </c>
      <c r="AY58" s="52"/>
      <c r="AZ58" s="52" t="s">
        <v>344</v>
      </c>
      <c r="BA58" s="52" t="s">
        <v>344</v>
      </c>
      <c r="BB58" s="52" t="s">
        <v>344</v>
      </c>
      <c r="BC58" s="52" t="s">
        <v>344</v>
      </c>
      <c r="BD58" s="52" t="s">
        <v>344</v>
      </c>
      <c r="BE58" s="52" t="s">
        <v>344</v>
      </c>
      <c r="BF58" s="52" t="s">
        <v>344</v>
      </c>
      <c r="BG58" s="52"/>
      <c r="BH58" s="52" t="s">
        <v>344</v>
      </c>
      <c r="BI58" s="52" t="s">
        <v>344</v>
      </c>
      <c r="BJ58" s="52" t="s">
        <v>344</v>
      </c>
      <c r="BK58" s="52"/>
      <c r="BL58" s="52"/>
      <c r="BM58" s="52"/>
      <c r="BN58" s="52"/>
      <c r="BO58" s="52"/>
      <c r="BP58" s="52"/>
      <c r="BQ58" s="52"/>
      <c r="BR58" s="52"/>
      <c r="BS58" s="52" t="s">
        <v>344</v>
      </c>
      <c r="BT58" s="52" t="s">
        <v>344</v>
      </c>
      <c r="BU58" s="52" t="s">
        <v>344</v>
      </c>
      <c r="BV58" s="52" t="s">
        <v>344</v>
      </c>
      <c r="BW58" s="52" t="s">
        <v>344</v>
      </c>
      <c r="BX58" s="52" t="s">
        <v>344</v>
      </c>
      <c r="BY58" s="52"/>
      <c r="BZ58" s="52"/>
      <c r="CA58" s="52"/>
      <c r="CB58" s="18" t="s">
        <v>547</v>
      </c>
    </row>
    <row r="59" spans="1:80" ht="99.75">
      <c r="A59" s="49" t="s">
        <v>503</v>
      </c>
      <c r="B59" s="49" t="s">
        <v>504</v>
      </c>
      <c r="C59" s="50">
        <v>0.2</v>
      </c>
      <c r="D59" s="49" t="s">
        <v>505</v>
      </c>
      <c r="E59" s="51">
        <v>1</v>
      </c>
      <c r="F59" s="50">
        <v>1</v>
      </c>
      <c r="G59" s="50" t="s">
        <v>133</v>
      </c>
      <c r="H59" s="56" t="s">
        <v>132</v>
      </c>
      <c r="I59" s="56" t="s">
        <v>455</v>
      </c>
      <c r="J59" s="56" t="s">
        <v>548</v>
      </c>
      <c r="K59" s="56" t="s">
        <v>420</v>
      </c>
      <c r="L59" s="56" t="s">
        <v>13</v>
      </c>
      <c r="M59" s="52" t="s">
        <v>159</v>
      </c>
      <c r="N59" s="52" t="s">
        <v>214</v>
      </c>
      <c r="O59" s="52" t="s">
        <v>549</v>
      </c>
      <c r="P59" s="52" t="s">
        <v>420</v>
      </c>
      <c r="Q59" s="52" t="s">
        <v>459</v>
      </c>
      <c r="R59" s="52" t="s">
        <v>550</v>
      </c>
      <c r="S59" s="52" t="s">
        <v>215</v>
      </c>
      <c r="T59" s="52" t="s">
        <v>216</v>
      </c>
      <c r="U59" s="52" t="s">
        <v>171</v>
      </c>
      <c r="V59" s="52" t="s">
        <v>224</v>
      </c>
      <c r="W59" s="53">
        <v>0.25</v>
      </c>
      <c r="X59" s="53">
        <v>0.5</v>
      </c>
      <c r="Y59" s="53">
        <v>0.75</v>
      </c>
      <c r="Z59" s="53">
        <v>1</v>
      </c>
      <c r="AA59" s="53">
        <v>1</v>
      </c>
      <c r="AB59" s="61">
        <v>16000000</v>
      </c>
      <c r="AC59" s="58" t="s">
        <v>445</v>
      </c>
      <c r="AD59" s="52" t="s">
        <v>551</v>
      </c>
      <c r="AE59" s="54">
        <v>16000000</v>
      </c>
      <c r="AF59" s="53">
        <v>0.33</v>
      </c>
      <c r="AG59" s="52" t="s">
        <v>552</v>
      </c>
      <c r="AH59" s="55">
        <v>45323</v>
      </c>
      <c r="AI59" s="55">
        <v>45641</v>
      </c>
      <c r="AJ59" s="52" t="s">
        <v>553</v>
      </c>
      <c r="AK59" s="52" t="s">
        <v>343</v>
      </c>
      <c r="AL59" s="52"/>
      <c r="AM59" s="52" t="s">
        <v>344</v>
      </c>
      <c r="AN59" s="52" t="s">
        <v>344</v>
      </c>
      <c r="AO59" s="52"/>
      <c r="AP59" s="52"/>
      <c r="AQ59" s="52" t="s">
        <v>344</v>
      </c>
      <c r="AR59" s="52"/>
      <c r="AS59" s="52"/>
      <c r="AT59" s="52"/>
      <c r="AU59" s="52"/>
      <c r="AV59" s="52"/>
      <c r="AW59" s="52" t="s">
        <v>344</v>
      </c>
      <c r="AX59" s="52" t="s">
        <v>344</v>
      </c>
      <c r="AY59" s="52"/>
      <c r="AZ59" s="52" t="s">
        <v>344</v>
      </c>
      <c r="BA59" s="52" t="s">
        <v>344</v>
      </c>
      <c r="BB59" s="52" t="s">
        <v>344</v>
      </c>
      <c r="BC59" s="52" t="s">
        <v>344</v>
      </c>
      <c r="BD59" s="52" t="s">
        <v>344</v>
      </c>
      <c r="BE59" s="52" t="s">
        <v>344</v>
      </c>
      <c r="BF59" s="52" t="s">
        <v>344</v>
      </c>
      <c r="BG59" s="52"/>
      <c r="BH59" s="52" t="s">
        <v>344</v>
      </c>
      <c r="BI59" s="52" t="s">
        <v>344</v>
      </c>
      <c r="BJ59" s="52" t="s">
        <v>344</v>
      </c>
      <c r="BK59" s="52"/>
      <c r="BL59" s="52"/>
      <c r="BM59" s="52"/>
      <c r="BN59" s="52"/>
      <c r="BO59" s="52"/>
      <c r="BP59" s="52"/>
      <c r="BQ59" s="52"/>
      <c r="BR59" s="52" t="s">
        <v>344</v>
      </c>
      <c r="BS59" s="52"/>
      <c r="BT59" s="52"/>
      <c r="BU59" s="52"/>
      <c r="BV59" s="52"/>
      <c r="BW59" s="52"/>
      <c r="BX59" s="52"/>
      <c r="BY59" s="52"/>
      <c r="BZ59" s="52"/>
      <c r="CA59" s="52"/>
      <c r="CB59" s="18" t="s">
        <v>554</v>
      </c>
    </row>
    <row r="60" spans="1:80" ht="71.25">
      <c r="A60" s="49" t="s">
        <v>503</v>
      </c>
      <c r="B60" s="49" t="s">
        <v>504</v>
      </c>
      <c r="C60" s="50">
        <v>0.2</v>
      </c>
      <c r="D60" s="49" t="s">
        <v>505</v>
      </c>
      <c r="E60" s="51">
        <v>1</v>
      </c>
      <c r="F60" s="50">
        <v>1</v>
      </c>
      <c r="G60" s="50" t="s">
        <v>133</v>
      </c>
      <c r="H60" s="56" t="s">
        <v>132</v>
      </c>
      <c r="I60" s="56" t="s">
        <v>455</v>
      </c>
      <c r="J60" s="56" t="s">
        <v>548</v>
      </c>
      <c r="K60" s="56" t="s">
        <v>420</v>
      </c>
      <c r="L60" s="56" t="s">
        <v>158</v>
      </c>
      <c r="M60" s="52" t="s">
        <v>157</v>
      </c>
      <c r="N60" s="52" t="s">
        <v>211</v>
      </c>
      <c r="O60" s="52" t="s">
        <v>549</v>
      </c>
      <c r="P60" s="52" t="s">
        <v>420</v>
      </c>
      <c r="Q60" s="52" t="s">
        <v>459</v>
      </c>
      <c r="R60" s="52" t="s">
        <v>550</v>
      </c>
      <c r="S60" s="52" t="s">
        <v>212</v>
      </c>
      <c r="T60" s="52" t="s">
        <v>213</v>
      </c>
      <c r="U60" s="52" t="s">
        <v>171</v>
      </c>
      <c r="V60" s="52" t="s">
        <v>224</v>
      </c>
      <c r="W60" s="53">
        <v>0</v>
      </c>
      <c r="X60" s="53">
        <v>0.33</v>
      </c>
      <c r="Y60" s="53">
        <v>0.66</v>
      </c>
      <c r="Z60" s="53">
        <v>1</v>
      </c>
      <c r="AA60" s="53">
        <v>1</v>
      </c>
      <c r="AB60" s="62">
        <v>16000000</v>
      </c>
      <c r="AC60" s="59" t="s">
        <v>445</v>
      </c>
      <c r="AD60" s="52" t="s">
        <v>555</v>
      </c>
      <c r="AE60" s="54"/>
      <c r="AF60" s="53">
        <v>0.33</v>
      </c>
      <c r="AG60" s="52" t="s">
        <v>556</v>
      </c>
      <c r="AH60" s="55">
        <v>45383</v>
      </c>
      <c r="AI60" s="55">
        <v>45626</v>
      </c>
      <c r="AJ60" s="52" t="s">
        <v>553</v>
      </c>
      <c r="AK60" s="52" t="s">
        <v>343</v>
      </c>
      <c r="AL60" s="52"/>
      <c r="AM60" s="52" t="s">
        <v>344</v>
      </c>
      <c r="AN60" s="52" t="s">
        <v>344</v>
      </c>
      <c r="AO60" s="52"/>
      <c r="AP60" s="52"/>
      <c r="AQ60" s="52" t="s">
        <v>344</v>
      </c>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18" t="s">
        <v>557</v>
      </c>
    </row>
    <row r="61" spans="1:80" ht="71.25">
      <c r="A61" s="49" t="s">
        <v>503</v>
      </c>
      <c r="B61" s="49" t="s">
        <v>504</v>
      </c>
      <c r="C61" s="50">
        <v>0.2</v>
      </c>
      <c r="D61" s="49" t="s">
        <v>505</v>
      </c>
      <c r="E61" s="51">
        <v>1</v>
      </c>
      <c r="F61" s="50">
        <v>1</v>
      </c>
      <c r="G61" s="50" t="s">
        <v>133</v>
      </c>
      <c r="H61" s="56" t="s">
        <v>132</v>
      </c>
      <c r="I61" s="56" t="s">
        <v>455</v>
      </c>
      <c r="J61" s="56" t="s">
        <v>548</v>
      </c>
      <c r="K61" s="56" t="s">
        <v>420</v>
      </c>
      <c r="L61" s="56" t="s">
        <v>156</v>
      </c>
      <c r="M61" s="52" t="s">
        <v>155</v>
      </c>
      <c r="N61" s="52" t="s">
        <v>208</v>
      </c>
      <c r="O61" s="52" t="s">
        <v>549</v>
      </c>
      <c r="P61" s="52" t="s">
        <v>420</v>
      </c>
      <c r="Q61" s="52" t="s">
        <v>459</v>
      </c>
      <c r="R61" s="52" t="s">
        <v>550</v>
      </c>
      <c r="S61" s="52" t="s">
        <v>209</v>
      </c>
      <c r="T61" s="52" t="s">
        <v>210</v>
      </c>
      <c r="U61" s="52" t="s">
        <v>171</v>
      </c>
      <c r="V61" s="52" t="s">
        <v>224</v>
      </c>
      <c r="W61" s="53">
        <v>0.25</v>
      </c>
      <c r="X61" s="53">
        <v>0.5</v>
      </c>
      <c r="Y61" s="53">
        <v>0.75</v>
      </c>
      <c r="Z61" s="53">
        <v>1</v>
      </c>
      <c r="AA61" s="53">
        <v>1</v>
      </c>
      <c r="AB61" s="63">
        <v>16000000</v>
      </c>
      <c r="AC61" s="60" t="s">
        <v>445</v>
      </c>
      <c r="AD61" s="52" t="s">
        <v>558</v>
      </c>
      <c r="AE61" s="54">
        <v>0</v>
      </c>
      <c r="AF61" s="53">
        <v>0.34</v>
      </c>
      <c r="AG61" s="52" t="s">
        <v>559</v>
      </c>
      <c r="AH61" s="55">
        <v>45323</v>
      </c>
      <c r="AI61" s="55">
        <v>45641</v>
      </c>
      <c r="AJ61" s="52" t="s">
        <v>560</v>
      </c>
      <c r="AK61" s="52" t="s">
        <v>343</v>
      </c>
      <c r="AL61" s="52"/>
      <c r="AM61" s="52"/>
      <c r="AN61" s="52"/>
      <c r="AO61" s="52"/>
      <c r="AP61" s="52"/>
      <c r="AQ61" s="52"/>
      <c r="AR61" s="52"/>
      <c r="AS61" s="52"/>
      <c r="AT61" s="52"/>
      <c r="AU61" s="52"/>
      <c r="AV61" s="52"/>
      <c r="AW61" s="52" t="s">
        <v>344</v>
      </c>
      <c r="AX61" s="52" t="s">
        <v>344</v>
      </c>
      <c r="AY61" s="52"/>
      <c r="AZ61" s="52" t="s">
        <v>344</v>
      </c>
      <c r="BA61" s="52" t="s">
        <v>344</v>
      </c>
      <c r="BB61" s="52" t="s">
        <v>344</v>
      </c>
      <c r="BC61" s="52" t="s">
        <v>344</v>
      </c>
      <c r="BD61" s="52" t="s">
        <v>344</v>
      </c>
      <c r="BE61" s="52" t="s">
        <v>344</v>
      </c>
      <c r="BF61" s="52" t="s">
        <v>344</v>
      </c>
      <c r="BG61" s="52"/>
      <c r="BH61" s="52" t="s">
        <v>344</v>
      </c>
      <c r="BI61" s="52" t="s">
        <v>344</v>
      </c>
      <c r="BJ61" s="52" t="s">
        <v>344</v>
      </c>
      <c r="BK61" s="52"/>
      <c r="BL61" s="52"/>
      <c r="BM61" s="52"/>
      <c r="BN61" s="52"/>
      <c r="BO61" s="52"/>
      <c r="BP61" s="52"/>
      <c r="BQ61" s="52"/>
      <c r="BR61" s="52"/>
      <c r="BS61" s="52"/>
      <c r="BT61" s="52"/>
      <c r="BU61" s="52"/>
      <c r="BV61" s="52"/>
      <c r="BW61" s="52"/>
      <c r="BX61" s="52"/>
      <c r="BY61" s="52"/>
      <c r="BZ61" s="52"/>
      <c r="CA61" s="52"/>
      <c r="CB61" s="18" t="s">
        <v>561</v>
      </c>
    </row>
    <row r="62" spans="1:80" ht="57">
      <c r="A62" s="49" t="s">
        <v>503</v>
      </c>
      <c r="B62" s="49" t="s">
        <v>504</v>
      </c>
      <c r="C62" s="50">
        <v>0.2</v>
      </c>
      <c r="D62" s="49" t="s">
        <v>505</v>
      </c>
      <c r="E62" s="51">
        <v>1</v>
      </c>
      <c r="F62" s="50">
        <v>1</v>
      </c>
      <c r="G62" s="50" t="s">
        <v>120</v>
      </c>
      <c r="H62" s="56" t="s">
        <v>119</v>
      </c>
      <c r="I62" s="56" t="s">
        <v>455</v>
      </c>
      <c r="J62" s="56" t="s">
        <v>562</v>
      </c>
      <c r="K62" s="56" t="s">
        <v>457</v>
      </c>
      <c r="L62" s="56" t="s">
        <v>146</v>
      </c>
      <c r="M62" s="52" t="s">
        <v>145</v>
      </c>
      <c r="N62" s="52" t="s">
        <v>194</v>
      </c>
      <c r="O62" s="52" t="s">
        <v>563</v>
      </c>
      <c r="P62" s="52" t="s">
        <v>457</v>
      </c>
      <c r="Q62" s="52" t="s">
        <v>564</v>
      </c>
      <c r="R62" s="52" t="s">
        <v>565</v>
      </c>
      <c r="S62" s="52" t="s">
        <v>195</v>
      </c>
      <c r="T62" s="52" t="s">
        <v>196</v>
      </c>
      <c r="U62" s="52" t="s">
        <v>171</v>
      </c>
      <c r="V62" s="52">
        <v>0.98</v>
      </c>
      <c r="W62" s="53">
        <v>0.24</v>
      </c>
      <c r="X62" s="53">
        <v>0.45</v>
      </c>
      <c r="Y62" s="53">
        <v>0.83</v>
      </c>
      <c r="Z62" s="53">
        <v>1</v>
      </c>
      <c r="AA62" s="53">
        <v>1</v>
      </c>
      <c r="AB62" s="54">
        <v>0</v>
      </c>
      <c r="AC62" s="52" t="s">
        <v>445</v>
      </c>
      <c r="AD62" s="52" t="s">
        <v>566</v>
      </c>
      <c r="AE62" s="54">
        <v>0</v>
      </c>
      <c r="AF62" s="53">
        <v>0.5</v>
      </c>
      <c r="AG62" s="52" t="s">
        <v>567</v>
      </c>
      <c r="AH62" s="55">
        <v>45356</v>
      </c>
      <c r="AI62" s="55">
        <v>45382</v>
      </c>
      <c r="AJ62" s="52" t="s">
        <v>568</v>
      </c>
      <c r="AK62" s="52" t="s">
        <v>343</v>
      </c>
      <c r="AL62" s="52" t="s">
        <v>344</v>
      </c>
      <c r="AM62" s="52"/>
      <c r="AN62" s="52"/>
      <c r="AO62" s="52"/>
      <c r="AP62" s="52"/>
      <c r="AQ62" s="52"/>
      <c r="AR62" s="52"/>
      <c r="AS62" s="52"/>
      <c r="AT62" s="52"/>
      <c r="AU62" s="52"/>
      <c r="AV62" s="52"/>
      <c r="AW62" s="52" t="s">
        <v>344</v>
      </c>
      <c r="AX62" s="52" t="s">
        <v>344</v>
      </c>
      <c r="AY62" s="52"/>
      <c r="AZ62" s="52" t="s">
        <v>344</v>
      </c>
      <c r="BA62" s="52" t="s">
        <v>344</v>
      </c>
      <c r="BB62" s="52" t="s">
        <v>344</v>
      </c>
      <c r="BC62" s="52" t="s">
        <v>344</v>
      </c>
      <c r="BD62" s="52" t="s">
        <v>344</v>
      </c>
      <c r="BE62" s="52" t="s">
        <v>344</v>
      </c>
      <c r="BF62" s="52" t="s">
        <v>344</v>
      </c>
      <c r="BG62" s="52"/>
      <c r="BH62" s="52" t="s">
        <v>344</v>
      </c>
      <c r="BI62" s="52" t="s">
        <v>344</v>
      </c>
      <c r="BJ62" s="52" t="s">
        <v>344</v>
      </c>
      <c r="BK62" s="52"/>
      <c r="BL62" s="52"/>
      <c r="BM62" s="52"/>
      <c r="BN62" s="52"/>
      <c r="BO62" s="52"/>
      <c r="BP62" s="52"/>
      <c r="BQ62" s="52"/>
      <c r="BR62" s="52"/>
      <c r="BS62" s="52"/>
      <c r="BT62" s="52"/>
      <c r="BU62" s="52"/>
      <c r="BV62" s="52"/>
      <c r="BW62" s="52"/>
      <c r="BX62" s="52"/>
      <c r="BY62" s="52"/>
      <c r="BZ62" s="52"/>
      <c r="CA62" s="52"/>
      <c r="CB62" s="18" t="s">
        <v>541</v>
      </c>
    </row>
    <row r="63" spans="1:80" ht="57">
      <c r="A63" s="49" t="s">
        <v>503</v>
      </c>
      <c r="B63" s="49" t="s">
        <v>504</v>
      </c>
      <c r="C63" s="50">
        <v>0.2</v>
      </c>
      <c r="D63" s="49" t="s">
        <v>505</v>
      </c>
      <c r="E63" s="51">
        <v>1</v>
      </c>
      <c r="F63" s="50">
        <v>1</v>
      </c>
      <c r="G63" s="50" t="s">
        <v>120</v>
      </c>
      <c r="H63" s="56" t="s">
        <v>119</v>
      </c>
      <c r="I63" s="56" t="s">
        <v>455</v>
      </c>
      <c r="J63" s="56" t="s">
        <v>562</v>
      </c>
      <c r="K63" s="56" t="s">
        <v>457</v>
      </c>
      <c r="L63" s="56" t="s">
        <v>146</v>
      </c>
      <c r="M63" s="52" t="s">
        <v>145</v>
      </c>
      <c r="N63" s="52" t="s">
        <v>194</v>
      </c>
      <c r="O63" s="52" t="s">
        <v>563</v>
      </c>
      <c r="P63" s="52" t="s">
        <v>457</v>
      </c>
      <c r="Q63" s="52" t="s">
        <v>564</v>
      </c>
      <c r="R63" s="52" t="s">
        <v>565</v>
      </c>
      <c r="S63" s="52" t="s">
        <v>195</v>
      </c>
      <c r="T63" s="52" t="s">
        <v>196</v>
      </c>
      <c r="U63" s="52" t="s">
        <v>171</v>
      </c>
      <c r="V63" s="52">
        <v>0.98</v>
      </c>
      <c r="W63" s="53">
        <v>0.24</v>
      </c>
      <c r="X63" s="53">
        <v>0.45</v>
      </c>
      <c r="Y63" s="53">
        <v>0.83</v>
      </c>
      <c r="Z63" s="53">
        <v>1</v>
      </c>
      <c r="AA63" s="53">
        <v>1</v>
      </c>
      <c r="AB63" s="54">
        <v>0</v>
      </c>
      <c r="AC63" s="52" t="s">
        <v>445</v>
      </c>
      <c r="AD63" s="52" t="s">
        <v>569</v>
      </c>
      <c r="AE63" s="54">
        <v>0</v>
      </c>
      <c r="AF63" s="53">
        <v>0.5</v>
      </c>
      <c r="AG63" s="52" t="s">
        <v>570</v>
      </c>
      <c r="AH63" s="55">
        <v>45292</v>
      </c>
      <c r="AI63" s="55">
        <v>45641</v>
      </c>
      <c r="AJ63" s="52" t="s">
        <v>568</v>
      </c>
      <c r="AK63" s="52" t="s">
        <v>343</v>
      </c>
      <c r="AL63" s="52"/>
      <c r="AM63" s="52"/>
      <c r="AN63" s="52"/>
      <c r="AO63" s="52"/>
      <c r="AP63" s="52"/>
      <c r="AQ63" s="52"/>
      <c r="AR63" s="52"/>
      <c r="AS63" s="52"/>
      <c r="AT63" s="52"/>
      <c r="AU63" s="52"/>
      <c r="AV63" s="52"/>
      <c r="AW63" s="52" t="s">
        <v>344</v>
      </c>
      <c r="AX63" s="52" t="s">
        <v>344</v>
      </c>
      <c r="AY63" s="52"/>
      <c r="AZ63" s="52" t="s">
        <v>344</v>
      </c>
      <c r="BA63" s="52" t="s">
        <v>344</v>
      </c>
      <c r="BB63" s="52" t="s">
        <v>344</v>
      </c>
      <c r="BC63" s="52" t="s">
        <v>344</v>
      </c>
      <c r="BD63" s="52" t="s">
        <v>344</v>
      </c>
      <c r="BE63" s="52" t="s">
        <v>344</v>
      </c>
      <c r="BF63" s="52" t="s">
        <v>344</v>
      </c>
      <c r="BG63" s="52"/>
      <c r="BH63" s="52" t="s">
        <v>344</v>
      </c>
      <c r="BI63" s="52" t="s">
        <v>344</v>
      </c>
      <c r="BJ63" s="52" t="s">
        <v>344</v>
      </c>
      <c r="BK63" s="52"/>
      <c r="BL63" s="52"/>
      <c r="BM63" s="52"/>
      <c r="BN63" s="52"/>
      <c r="BO63" s="52"/>
      <c r="BP63" s="52"/>
      <c r="BQ63" s="52"/>
      <c r="BR63" s="52"/>
      <c r="BS63" s="52"/>
      <c r="BT63" s="52"/>
      <c r="BU63" s="52"/>
      <c r="BV63" s="52"/>
      <c r="BW63" s="52"/>
      <c r="BX63" s="52"/>
      <c r="BY63" s="52"/>
      <c r="BZ63" s="52"/>
      <c r="CA63" s="52"/>
      <c r="CB63" s="18" t="s">
        <v>541</v>
      </c>
    </row>
    <row r="64" spans="1:80" ht="63.75">
      <c r="A64" s="49" t="s">
        <v>503</v>
      </c>
      <c r="B64" s="49" t="s">
        <v>504</v>
      </c>
      <c r="C64" s="50">
        <v>0.2</v>
      </c>
      <c r="D64" s="49" t="s">
        <v>505</v>
      </c>
      <c r="E64" s="51">
        <v>1</v>
      </c>
      <c r="F64" s="50">
        <v>1</v>
      </c>
      <c r="G64" s="50" t="s">
        <v>116</v>
      </c>
      <c r="H64" s="56" t="s">
        <v>115</v>
      </c>
      <c r="I64" s="56" t="s">
        <v>455</v>
      </c>
      <c r="J64" s="56" t="s">
        <v>571</v>
      </c>
      <c r="K64" s="56" t="s">
        <v>457</v>
      </c>
      <c r="L64" s="56" t="s">
        <v>18</v>
      </c>
      <c r="M64" s="52" t="s">
        <v>144</v>
      </c>
      <c r="N64" s="52" t="s">
        <v>21</v>
      </c>
      <c r="O64" s="52" t="s">
        <v>572</v>
      </c>
      <c r="P64" s="52" t="s">
        <v>457</v>
      </c>
      <c r="Q64" s="52" t="s">
        <v>459</v>
      </c>
      <c r="R64" s="52" t="s">
        <v>573</v>
      </c>
      <c r="S64" s="52" t="s">
        <v>192</v>
      </c>
      <c r="T64" s="52" t="s">
        <v>193</v>
      </c>
      <c r="U64" s="52" t="s">
        <v>171</v>
      </c>
      <c r="V64" s="53">
        <v>1</v>
      </c>
      <c r="W64" s="53">
        <v>0.05</v>
      </c>
      <c r="X64" s="53">
        <v>0.3</v>
      </c>
      <c r="Y64" s="53">
        <v>0.8</v>
      </c>
      <c r="Z64" s="53">
        <v>1</v>
      </c>
      <c r="AA64" s="53">
        <v>1</v>
      </c>
      <c r="AB64" s="54">
        <v>0</v>
      </c>
      <c r="AC64" s="52">
        <v>0</v>
      </c>
      <c r="AD64" s="52" t="s">
        <v>574</v>
      </c>
      <c r="AE64" s="54">
        <v>0</v>
      </c>
      <c r="AF64" s="53">
        <v>0.5</v>
      </c>
      <c r="AG64" s="52" t="s">
        <v>575</v>
      </c>
      <c r="AH64" s="55">
        <v>45366</v>
      </c>
      <c r="AI64" s="55">
        <v>45596</v>
      </c>
      <c r="AJ64" s="52" t="s">
        <v>576</v>
      </c>
      <c r="AK64" s="52" t="s">
        <v>343</v>
      </c>
      <c r="AL64" s="52"/>
      <c r="AM64" s="52"/>
      <c r="AN64" s="52"/>
      <c r="AO64" s="52"/>
      <c r="AP64" s="52"/>
      <c r="AQ64" s="52"/>
      <c r="AR64" s="52"/>
      <c r="AS64" s="52"/>
      <c r="AT64" s="52"/>
      <c r="AU64" s="52"/>
      <c r="AV64" s="52"/>
      <c r="AW64" s="52" t="s">
        <v>344</v>
      </c>
      <c r="AX64" s="52" t="s">
        <v>344</v>
      </c>
      <c r="AY64" s="52"/>
      <c r="AZ64" s="52" t="s">
        <v>344</v>
      </c>
      <c r="BA64" s="52" t="s">
        <v>344</v>
      </c>
      <c r="BB64" s="52" t="s">
        <v>344</v>
      </c>
      <c r="BC64" s="52" t="s">
        <v>344</v>
      </c>
      <c r="BD64" s="52" t="s">
        <v>344</v>
      </c>
      <c r="BE64" s="52" t="s">
        <v>344</v>
      </c>
      <c r="BF64" s="52" t="s">
        <v>344</v>
      </c>
      <c r="BG64" s="52"/>
      <c r="BH64" s="52" t="s">
        <v>344</v>
      </c>
      <c r="BI64" s="52" t="s">
        <v>344</v>
      </c>
      <c r="BJ64" s="52" t="s">
        <v>344</v>
      </c>
      <c r="BK64" s="52"/>
      <c r="BL64" s="52"/>
      <c r="BM64" s="52"/>
      <c r="BN64" s="52"/>
      <c r="BO64" s="52"/>
      <c r="BP64" s="52"/>
      <c r="BQ64" s="52"/>
      <c r="BR64" s="52"/>
      <c r="BS64" s="52"/>
      <c r="BT64" s="52"/>
      <c r="BU64" s="52"/>
      <c r="BV64" s="52"/>
      <c r="BW64" s="52"/>
      <c r="BX64" s="52"/>
      <c r="BY64" s="52"/>
      <c r="BZ64" s="52"/>
      <c r="CA64" s="52"/>
      <c r="CB64" s="18" t="s">
        <v>541</v>
      </c>
    </row>
    <row r="65" spans="1:80" ht="85.5">
      <c r="A65" s="49" t="s">
        <v>503</v>
      </c>
      <c r="B65" s="49" t="s">
        <v>504</v>
      </c>
      <c r="C65" s="50">
        <v>0.2</v>
      </c>
      <c r="D65" s="49" t="s">
        <v>505</v>
      </c>
      <c r="E65" s="51">
        <v>1</v>
      </c>
      <c r="F65" s="50">
        <v>1</v>
      </c>
      <c r="G65" s="50" t="s">
        <v>116</v>
      </c>
      <c r="H65" s="56" t="s">
        <v>115</v>
      </c>
      <c r="I65" s="56" t="s">
        <v>455</v>
      </c>
      <c r="J65" s="56" t="s">
        <v>571</v>
      </c>
      <c r="K65" s="56" t="s">
        <v>457</v>
      </c>
      <c r="L65" s="56" t="s">
        <v>18</v>
      </c>
      <c r="M65" s="52" t="s">
        <v>144</v>
      </c>
      <c r="N65" s="52" t="s">
        <v>21</v>
      </c>
      <c r="O65" s="52" t="s">
        <v>572</v>
      </c>
      <c r="P65" s="52" t="s">
        <v>457</v>
      </c>
      <c r="Q65" s="52" t="s">
        <v>459</v>
      </c>
      <c r="R65" s="52" t="s">
        <v>573</v>
      </c>
      <c r="S65" s="52" t="s">
        <v>192</v>
      </c>
      <c r="T65" s="52" t="s">
        <v>193</v>
      </c>
      <c r="U65" s="52" t="s">
        <v>171</v>
      </c>
      <c r="V65" s="53">
        <v>1</v>
      </c>
      <c r="W65" s="53">
        <v>0.05</v>
      </c>
      <c r="X65" s="53">
        <v>0.3</v>
      </c>
      <c r="Y65" s="53">
        <v>0.8</v>
      </c>
      <c r="Z65" s="53">
        <v>1</v>
      </c>
      <c r="AA65" s="53">
        <v>1</v>
      </c>
      <c r="AB65" s="54">
        <v>0</v>
      </c>
      <c r="AC65" s="52">
        <v>0</v>
      </c>
      <c r="AD65" s="52" t="s">
        <v>577</v>
      </c>
      <c r="AE65" s="54">
        <v>0</v>
      </c>
      <c r="AF65" s="53">
        <v>0.5</v>
      </c>
      <c r="AG65" s="52" t="s">
        <v>578</v>
      </c>
      <c r="AH65" s="55">
        <v>45366</v>
      </c>
      <c r="AI65" s="55">
        <v>45596</v>
      </c>
      <c r="AJ65" s="52" t="s">
        <v>576</v>
      </c>
      <c r="AK65" s="52" t="s">
        <v>343</v>
      </c>
      <c r="AL65" s="52"/>
      <c r="AM65" s="52"/>
      <c r="AN65" s="52"/>
      <c r="AO65" s="52"/>
      <c r="AP65" s="52"/>
      <c r="AQ65" s="52"/>
      <c r="AR65" s="52"/>
      <c r="AS65" s="52"/>
      <c r="AT65" s="52"/>
      <c r="AU65" s="52"/>
      <c r="AV65" s="52"/>
      <c r="AW65" s="52" t="s">
        <v>344</v>
      </c>
      <c r="AX65" s="52" t="s">
        <v>344</v>
      </c>
      <c r="AY65" s="52"/>
      <c r="AZ65" s="52" t="s">
        <v>344</v>
      </c>
      <c r="BA65" s="52" t="s">
        <v>344</v>
      </c>
      <c r="BB65" s="52" t="s">
        <v>344</v>
      </c>
      <c r="BC65" s="52" t="s">
        <v>344</v>
      </c>
      <c r="BD65" s="52" t="s">
        <v>344</v>
      </c>
      <c r="BE65" s="52" t="s">
        <v>344</v>
      </c>
      <c r="BF65" s="52" t="s">
        <v>344</v>
      </c>
      <c r="BG65" s="52"/>
      <c r="BH65" s="52" t="s">
        <v>344</v>
      </c>
      <c r="BI65" s="52" t="s">
        <v>344</v>
      </c>
      <c r="BJ65" s="52" t="s">
        <v>344</v>
      </c>
      <c r="BK65" s="52"/>
      <c r="BL65" s="52"/>
      <c r="BM65" s="52"/>
      <c r="BN65" s="52"/>
      <c r="BO65" s="52"/>
      <c r="BP65" s="52"/>
      <c r="BQ65" s="52"/>
      <c r="BR65" s="52"/>
      <c r="BS65" s="52"/>
      <c r="BT65" s="52"/>
      <c r="BU65" s="52"/>
      <c r="BV65" s="52"/>
      <c r="BW65" s="52"/>
      <c r="BX65" s="52"/>
      <c r="BY65" s="52"/>
      <c r="BZ65" s="52"/>
      <c r="CA65" s="52"/>
      <c r="CB65" s="18" t="s">
        <v>579</v>
      </c>
    </row>
    <row r="66" spans="1:80" ht="57">
      <c r="A66" s="49" t="s">
        <v>503</v>
      </c>
      <c r="B66" s="49" t="s">
        <v>504</v>
      </c>
      <c r="C66" s="50">
        <v>0.2</v>
      </c>
      <c r="D66" s="49" t="s">
        <v>505</v>
      </c>
      <c r="E66" s="51">
        <v>1</v>
      </c>
      <c r="F66" s="50">
        <v>1</v>
      </c>
      <c r="G66" s="50" t="s">
        <v>110</v>
      </c>
      <c r="H66" s="56" t="s">
        <v>109</v>
      </c>
      <c r="I66" s="56" t="s">
        <v>142</v>
      </c>
      <c r="J66" s="56" t="s">
        <v>580</v>
      </c>
      <c r="K66" s="56" t="s">
        <v>420</v>
      </c>
      <c r="L66" s="56" t="s">
        <v>54</v>
      </c>
      <c r="M66" s="52" t="s">
        <v>142</v>
      </c>
      <c r="N66" s="52" t="s">
        <v>177</v>
      </c>
      <c r="O66" s="52" t="s">
        <v>581</v>
      </c>
      <c r="P66" s="52" t="s">
        <v>420</v>
      </c>
      <c r="Q66" s="52" t="s">
        <v>459</v>
      </c>
      <c r="R66" s="52" t="s">
        <v>582</v>
      </c>
      <c r="S66" s="52" t="s">
        <v>178</v>
      </c>
      <c r="T66" s="52" t="s">
        <v>179</v>
      </c>
      <c r="U66" s="52" t="s">
        <v>171</v>
      </c>
      <c r="V66" s="52" t="s">
        <v>583</v>
      </c>
      <c r="W66" s="53">
        <v>1</v>
      </c>
      <c r="X66" s="53">
        <v>1</v>
      </c>
      <c r="Y66" s="53">
        <v>1</v>
      </c>
      <c r="Z66" s="53">
        <v>1</v>
      </c>
      <c r="AA66" s="53">
        <v>1</v>
      </c>
      <c r="AB66" s="54">
        <v>0</v>
      </c>
      <c r="AC66" s="52">
        <v>0</v>
      </c>
      <c r="AD66" s="52" t="s">
        <v>584</v>
      </c>
      <c r="AE66" s="54">
        <v>0</v>
      </c>
      <c r="AF66" s="53">
        <v>0.5</v>
      </c>
      <c r="AG66" s="52" t="s">
        <v>585</v>
      </c>
      <c r="AH66" s="55">
        <v>45292</v>
      </c>
      <c r="AI66" s="55">
        <v>45657</v>
      </c>
      <c r="AJ66" s="52" t="s">
        <v>586</v>
      </c>
      <c r="AK66" s="52" t="s">
        <v>587</v>
      </c>
      <c r="AL66" s="52"/>
      <c r="AM66" s="52"/>
      <c r="AN66" s="52"/>
      <c r="AO66" s="52"/>
      <c r="AP66" s="52"/>
      <c r="AQ66" s="52"/>
      <c r="AR66" s="52"/>
      <c r="AS66" s="52"/>
      <c r="AT66" s="52"/>
      <c r="AU66" s="52"/>
      <c r="AV66" s="52"/>
      <c r="AW66" s="52" t="s">
        <v>344</v>
      </c>
      <c r="AX66" s="52" t="s">
        <v>344</v>
      </c>
      <c r="AY66" s="52"/>
      <c r="AZ66" s="52" t="s">
        <v>344</v>
      </c>
      <c r="BA66" s="52" t="s">
        <v>344</v>
      </c>
      <c r="BB66" s="52" t="s">
        <v>344</v>
      </c>
      <c r="BC66" s="52" t="s">
        <v>344</v>
      </c>
      <c r="BD66" s="52" t="s">
        <v>344</v>
      </c>
      <c r="BE66" s="52" t="s">
        <v>344</v>
      </c>
      <c r="BF66" s="52" t="s">
        <v>344</v>
      </c>
      <c r="BG66" s="52"/>
      <c r="BH66" s="52" t="s">
        <v>344</v>
      </c>
      <c r="BI66" s="52" t="s">
        <v>344</v>
      </c>
      <c r="BJ66" s="52" t="s">
        <v>344</v>
      </c>
      <c r="BK66" s="52"/>
      <c r="BL66" s="52"/>
      <c r="BM66" s="52"/>
      <c r="BN66" s="52"/>
      <c r="BO66" s="52"/>
      <c r="BP66" s="52"/>
      <c r="BQ66" s="52"/>
      <c r="BR66" s="52"/>
      <c r="BS66" s="52"/>
      <c r="BT66" s="52"/>
      <c r="BU66" s="52"/>
      <c r="BV66" s="52"/>
      <c r="BW66" s="52"/>
      <c r="BX66" s="52"/>
      <c r="BY66" s="52"/>
      <c r="BZ66" s="52"/>
      <c r="CA66" s="52"/>
      <c r="CB66" s="18" t="s">
        <v>541</v>
      </c>
    </row>
    <row r="67" spans="1:80" ht="57">
      <c r="A67" s="49" t="s">
        <v>503</v>
      </c>
      <c r="B67" s="49" t="s">
        <v>504</v>
      </c>
      <c r="C67" s="50">
        <v>0.2</v>
      </c>
      <c r="D67" s="49" t="s">
        <v>505</v>
      </c>
      <c r="E67" s="51">
        <v>1</v>
      </c>
      <c r="F67" s="50">
        <v>1</v>
      </c>
      <c r="G67" s="50" t="s">
        <v>110</v>
      </c>
      <c r="H67" s="56" t="s">
        <v>109</v>
      </c>
      <c r="I67" s="56" t="s">
        <v>142</v>
      </c>
      <c r="J67" s="56" t="s">
        <v>580</v>
      </c>
      <c r="K67" s="56" t="s">
        <v>420</v>
      </c>
      <c r="L67" s="56" t="s">
        <v>54</v>
      </c>
      <c r="M67" s="52" t="s">
        <v>142</v>
      </c>
      <c r="N67" s="52" t="s">
        <v>177</v>
      </c>
      <c r="O67" s="52" t="s">
        <v>581</v>
      </c>
      <c r="P67" s="52" t="s">
        <v>420</v>
      </c>
      <c r="Q67" s="52" t="s">
        <v>459</v>
      </c>
      <c r="R67" s="52" t="s">
        <v>582</v>
      </c>
      <c r="S67" s="52" t="s">
        <v>178</v>
      </c>
      <c r="T67" s="52" t="s">
        <v>179</v>
      </c>
      <c r="U67" s="52" t="s">
        <v>171</v>
      </c>
      <c r="V67" s="52" t="s">
        <v>583</v>
      </c>
      <c r="W67" s="53">
        <v>1</v>
      </c>
      <c r="X67" s="53">
        <v>1</v>
      </c>
      <c r="Y67" s="53">
        <v>1</v>
      </c>
      <c r="Z67" s="53">
        <v>1</v>
      </c>
      <c r="AA67" s="53">
        <v>1</v>
      </c>
      <c r="AB67" s="54">
        <v>0</v>
      </c>
      <c r="AC67" s="52">
        <v>0</v>
      </c>
      <c r="AD67" s="52" t="s">
        <v>588</v>
      </c>
      <c r="AE67" s="54">
        <v>0</v>
      </c>
      <c r="AF67" s="53">
        <v>0.5</v>
      </c>
      <c r="AG67" s="52" t="s">
        <v>589</v>
      </c>
      <c r="AH67" s="55">
        <v>45292</v>
      </c>
      <c r="AI67" s="55">
        <v>45657</v>
      </c>
      <c r="AJ67" s="52" t="s">
        <v>590</v>
      </c>
      <c r="AK67" s="52" t="s">
        <v>587</v>
      </c>
      <c r="AL67" s="52"/>
      <c r="AM67" s="52"/>
      <c r="AN67" s="52"/>
      <c r="AO67" s="52"/>
      <c r="AP67" s="52"/>
      <c r="AQ67" s="52"/>
      <c r="AR67" s="52"/>
      <c r="AS67" s="52"/>
      <c r="AT67" s="52"/>
      <c r="AU67" s="52"/>
      <c r="AV67" s="52"/>
      <c r="AW67" s="52" t="s">
        <v>344</v>
      </c>
      <c r="AX67" s="52" t="s">
        <v>344</v>
      </c>
      <c r="AY67" s="52"/>
      <c r="AZ67" s="52" t="s">
        <v>344</v>
      </c>
      <c r="BA67" s="52" t="s">
        <v>344</v>
      </c>
      <c r="BB67" s="52" t="s">
        <v>344</v>
      </c>
      <c r="BC67" s="52" t="s">
        <v>344</v>
      </c>
      <c r="BD67" s="52" t="s">
        <v>344</v>
      </c>
      <c r="BE67" s="52" t="s">
        <v>344</v>
      </c>
      <c r="BF67" s="52" t="s">
        <v>344</v>
      </c>
      <c r="BG67" s="52"/>
      <c r="BH67" s="52" t="s">
        <v>344</v>
      </c>
      <c r="BI67" s="52" t="s">
        <v>344</v>
      </c>
      <c r="BJ67" s="52" t="s">
        <v>344</v>
      </c>
      <c r="BK67" s="52"/>
      <c r="BL67" s="52"/>
      <c r="BM67" s="52"/>
      <c r="BN67" s="52"/>
      <c r="BO67" s="52"/>
      <c r="BP67" s="52"/>
      <c r="BQ67" s="52"/>
      <c r="BR67" s="52"/>
      <c r="BS67" s="52"/>
      <c r="BT67" s="52"/>
      <c r="BU67" s="52"/>
      <c r="BV67" s="52"/>
      <c r="BW67" s="52"/>
      <c r="BX67" s="52"/>
      <c r="BY67" s="52"/>
      <c r="BZ67" s="52"/>
      <c r="CA67" s="52"/>
      <c r="CB67" s="18" t="s">
        <v>541</v>
      </c>
    </row>
    <row r="68" spans="1:80" ht="25.5" customHeight="1">
      <c r="A68" s="49" t="s">
        <v>503</v>
      </c>
      <c r="B68" s="49" t="s">
        <v>504</v>
      </c>
      <c r="C68" s="50">
        <v>0.2</v>
      </c>
      <c r="D68" s="49" t="s">
        <v>505</v>
      </c>
      <c r="E68" s="51">
        <v>1</v>
      </c>
      <c r="F68" s="50">
        <v>1</v>
      </c>
      <c r="G68" s="50" t="s">
        <v>129</v>
      </c>
      <c r="H68" s="56" t="s">
        <v>128</v>
      </c>
      <c r="I68" s="56" t="s">
        <v>455</v>
      </c>
      <c r="J68" s="56" t="s">
        <v>591</v>
      </c>
      <c r="K68" s="56" t="s">
        <v>457</v>
      </c>
      <c r="L68" s="56" t="s">
        <v>154</v>
      </c>
      <c r="M68" s="52" t="s">
        <v>153</v>
      </c>
      <c r="N68" s="52" t="s">
        <v>205</v>
      </c>
      <c r="O68" s="52" t="s">
        <v>592</v>
      </c>
      <c r="P68" s="52" t="s">
        <v>457</v>
      </c>
      <c r="Q68" s="52" t="s">
        <v>592</v>
      </c>
      <c r="R68" s="52" t="s">
        <v>593</v>
      </c>
      <c r="S68" s="52" t="s">
        <v>206</v>
      </c>
      <c r="T68" s="52" t="s">
        <v>207</v>
      </c>
      <c r="U68" s="52" t="s">
        <v>171</v>
      </c>
      <c r="V68" s="52">
        <v>98</v>
      </c>
      <c r="W68" s="53">
        <v>0.27</v>
      </c>
      <c r="X68" s="53">
        <v>0.53</v>
      </c>
      <c r="Y68" s="53">
        <v>0.8</v>
      </c>
      <c r="Z68" s="53">
        <v>1</v>
      </c>
      <c r="AA68" s="53">
        <v>1</v>
      </c>
      <c r="AB68" s="54">
        <v>0</v>
      </c>
      <c r="AC68" s="52">
        <v>0</v>
      </c>
      <c r="AD68" s="52" t="s">
        <v>594</v>
      </c>
      <c r="AE68" s="54">
        <v>0</v>
      </c>
      <c r="AF68" s="53">
        <v>0.2</v>
      </c>
      <c r="AG68" s="52" t="s">
        <v>595</v>
      </c>
      <c r="AH68" s="55">
        <v>45293</v>
      </c>
      <c r="AI68" s="55">
        <v>45337</v>
      </c>
      <c r="AJ68" s="52" t="s">
        <v>596</v>
      </c>
      <c r="AK68" s="52" t="s">
        <v>343</v>
      </c>
      <c r="AL68" s="52" t="s">
        <v>344</v>
      </c>
      <c r="AM68" s="52"/>
      <c r="AN68" s="52"/>
      <c r="AO68" s="52"/>
      <c r="AP68" s="52"/>
      <c r="AQ68" s="52"/>
      <c r="AR68" s="52"/>
      <c r="AS68" s="52"/>
      <c r="AT68" s="52"/>
      <c r="AU68" s="52"/>
      <c r="AV68" s="52"/>
      <c r="AW68" s="52" t="s">
        <v>344</v>
      </c>
      <c r="AX68" s="52" t="s">
        <v>344</v>
      </c>
      <c r="AY68" s="52"/>
      <c r="AZ68" s="52" t="s">
        <v>344</v>
      </c>
      <c r="BA68" s="52" t="s">
        <v>344</v>
      </c>
      <c r="BB68" s="52" t="s">
        <v>344</v>
      </c>
      <c r="BC68" s="52" t="s">
        <v>344</v>
      </c>
      <c r="BD68" s="52" t="s">
        <v>344</v>
      </c>
      <c r="BE68" s="52" t="s">
        <v>344</v>
      </c>
      <c r="BF68" s="52" t="s">
        <v>344</v>
      </c>
      <c r="BG68" s="52"/>
      <c r="BH68" s="52" t="s">
        <v>344</v>
      </c>
      <c r="BI68" s="52" t="s">
        <v>344</v>
      </c>
      <c r="BJ68" s="52" t="s">
        <v>344</v>
      </c>
      <c r="BK68" s="52"/>
      <c r="BL68" s="52"/>
      <c r="BM68" s="52"/>
      <c r="BN68" s="52"/>
      <c r="BO68" s="52"/>
      <c r="BP68" s="52"/>
      <c r="BQ68" s="52"/>
      <c r="BR68" s="52"/>
      <c r="BS68" s="52"/>
      <c r="BT68" s="52"/>
      <c r="BU68" s="52"/>
      <c r="BV68" s="52"/>
      <c r="BW68" s="52"/>
      <c r="BX68" s="52"/>
      <c r="BY68" s="52"/>
      <c r="BZ68" s="52"/>
      <c r="CA68" s="52"/>
      <c r="CB68" s="18" t="s">
        <v>541</v>
      </c>
    </row>
    <row r="69" spans="1:80" ht="57">
      <c r="A69" s="49" t="s">
        <v>503</v>
      </c>
      <c r="B69" s="49" t="s">
        <v>504</v>
      </c>
      <c r="C69" s="50">
        <v>0.2</v>
      </c>
      <c r="D69" s="49" t="s">
        <v>505</v>
      </c>
      <c r="E69" s="51">
        <v>1</v>
      </c>
      <c r="F69" s="50">
        <v>1</v>
      </c>
      <c r="G69" s="50" t="s">
        <v>129</v>
      </c>
      <c r="H69" s="56" t="s">
        <v>128</v>
      </c>
      <c r="I69" s="56" t="s">
        <v>455</v>
      </c>
      <c r="J69" s="56" t="s">
        <v>591</v>
      </c>
      <c r="K69" s="56" t="s">
        <v>457</v>
      </c>
      <c r="L69" s="56" t="s">
        <v>154</v>
      </c>
      <c r="M69" s="52" t="s">
        <v>153</v>
      </c>
      <c r="N69" s="52" t="s">
        <v>205</v>
      </c>
      <c r="O69" s="52" t="s">
        <v>592</v>
      </c>
      <c r="P69" s="52" t="s">
        <v>457</v>
      </c>
      <c r="Q69" s="52" t="s">
        <v>592</v>
      </c>
      <c r="R69" s="52" t="s">
        <v>593</v>
      </c>
      <c r="S69" s="52" t="s">
        <v>206</v>
      </c>
      <c r="T69" s="52" t="s">
        <v>207</v>
      </c>
      <c r="U69" s="52" t="s">
        <v>171</v>
      </c>
      <c r="V69" s="52">
        <v>98</v>
      </c>
      <c r="W69" s="53">
        <v>0.27</v>
      </c>
      <c r="X69" s="53">
        <v>0.53</v>
      </c>
      <c r="Y69" s="53">
        <v>0.8</v>
      </c>
      <c r="Z69" s="53">
        <v>1</v>
      </c>
      <c r="AA69" s="53">
        <v>1</v>
      </c>
      <c r="AB69" s="54">
        <v>0</v>
      </c>
      <c r="AC69" s="52">
        <v>0</v>
      </c>
      <c r="AD69" s="52" t="s">
        <v>597</v>
      </c>
      <c r="AE69" s="54">
        <v>0</v>
      </c>
      <c r="AF69" s="53">
        <v>0.8</v>
      </c>
      <c r="AG69" s="52" t="s">
        <v>598</v>
      </c>
      <c r="AH69" s="55">
        <v>45293</v>
      </c>
      <c r="AI69" s="55">
        <v>45657</v>
      </c>
      <c r="AJ69" s="52" t="s">
        <v>596</v>
      </c>
      <c r="AK69" s="52" t="s">
        <v>343</v>
      </c>
      <c r="AL69" s="52"/>
      <c r="AM69" s="52"/>
      <c r="AN69" s="52"/>
      <c r="AO69" s="52"/>
      <c r="AP69" s="52"/>
      <c r="AQ69" s="52"/>
      <c r="AR69" s="52"/>
      <c r="AS69" s="52"/>
      <c r="AT69" s="52"/>
      <c r="AU69" s="52"/>
      <c r="AV69" s="52"/>
      <c r="AW69" s="52" t="s">
        <v>344</v>
      </c>
      <c r="AX69" s="52" t="s">
        <v>344</v>
      </c>
      <c r="AY69" s="52"/>
      <c r="AZ69" s="52" t="s">
        <v>344</v>
      </c>
      <c r="BA69" s="52" t="s">
        <v>344</v>
      </c>
      <c r="BB69" s="52" t="s">
        <v>344</v>
      </c>
      <c r="BC69" s="52" t="s">
        <v>344</v>
      </c>
      <c r="BD69" s="52" t="s">
        <v>344</v>
      </c>
      <c r="BE69" s="52" t="s">
        <v>344</v>
      </c>
      <c r="BF69" s="52" t="s">
        <v>344</v>
      </c>
      <c r="BG69" s="52"/>
      <c r="BH69" s="52" t="s">
        <v>344</v>
      </c>
      <c r="BI69" s="52" t="s">
        <v>344</v>
      </c>
      <c r="BJ69" s="52" t="s">
        <v>344</v>
      </c>
      <c r="BK69" s="52"/>
      <c r="BL69" s="52"/>
      <c r="BM69" s="52"/>
      <c r="BN69" s="52"/>
      <c r="BO69" s="52"/>
      <c r="BP69" s="52"/>
      <c r="BQ69" s="52"/>
      <c r="BR69" s="52"/>
      <c r="BS69" s="52"/>
      <c r="BT69" s="52"/>
      <c r="BU69" s="52"/>
      <c r="BV69" s="52"/>
      <c r="BW69" s="52"/>
      <c r="BX69" s="52"/>
      <c r="BY69" s="52"/>
      <c r="BZ69" s="52"/>
      <c r="CA69" s="52"/>
      <c r="CB69" s="18" t="s">
        <v>541</v>
      </c>
    </row>
  </sheetData>
  <autoFilter ref="A6:CB69" xr:uid="{00000000-0009-0000-0000-000004000000}"/>
  <mergeCells count="2">
    <mergeCell ref="AL5:BF5"/>
    <mergeCell ref="BG5:CA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005"/>
  <sheetViews>
    <sheetView topLeftCell="S6" zoomScaleNormal="100" workbookViewId="0">
      <pane ySplit="1" topLeftCell="AA12" activePane="bottomLeft" state="frozen"/>
      <selection pane="bottomLeft" activeCell="AA12" sqref="Z12:AA12"/>
      <selection activeCell="A6" sqref="A6"/>
    </sheetView>
  </sheetViews>
  <sheetFormatPr defaultColWidth="11.42578125" defaultRowHeight="15" customHeight="1"/>
  <cols>
    <col min="1" max="1" width="35.42578125" customWidth="1"/>
    <col min="2" max="2" width="32" customWidth="1"/>
    <col min="3" max="3" width="30.85546875" customWidth="1"/>
    <col min="4" max="4" width="19.85546875" customWidth="1"/>
    <col min="5" max="5" width="36.28515625" style="72" customWidth="1"/>
    <col min="6" max="6" width="20" customWidth="1"/>
    <col min="7" max="7" width="43.85546875" style="72" customWidth="1"/>
    <col min="8" max="9" width="15.5703125" customWidth="1"/>
    <col min="10" max="10" width="11.42578125" customWidth="1"/>
    <col min="11" max="13" width="15.5703125" hidden="1" customWidth="1"/>
    <col min="14" max="14" width="15.5703125" customWidth="1"/>
    <col min="15" max="15" width="9" customWidth="1"/>
    <col min="16" max="16" width="8.42578125" hidden="1" customWidth="1"/>
    <col min="17" max="17" width="12.28515625" hidden="1" customWidth="1"/>
    <col min="18" max="18" width="11.28515625" hidden="1" customWidth="1"/>
    <col min="19" max="19" width="10.28515625" customWidth="1"/>
    <col min="20" max="20" width="44.140625" customWidth="1"/>
    <col min="21" max="22" width="17.28515625" customWidth="1"/>
    <col min="23" max="27" width="15.5703125" customWidth="1"/>
    <col min="28" max="28" width="61.85546875" customWidth="1"/>
  </cols>
  <sheetData>
    <row r="1" spans="1:33" ht="14.25" customHeight="1"/>
    <row r="2" spans="1:33" ht="14.25" customHeight="1"/>
    <row r="3" spans="1:33" ht="14.25" customHeight="1"/>
    <row r="4" spans="1:33" ht="14.25" customHeight="1"/>
    <row r="5" spans="1:33" ht="15.75" customHeight="1"/>
    <row r="6" spans="1:33" ht="84.75" customHeight="1">
      <c r="A6" s="89" t="s">
        <v>260</v>
      </c>
      <c r="B6" s="89" t="s">
        <v>164</v>
      </c>
      <c r="C6" s="89" t="s">
        <v>267</v>
      </c>
      <c r="D6" s="89" t="s">
        <v>268</v>
      </c>
      <c r="E6" s="89" t="s">
        <v>165</v>
      </c>
      <c r="F6" s="89" t="s">
        <v>270</v>
      </c>
      <c r="G6" s="89" t="s">
        <v>168</v>
      </c>
      <c r="H6" s="89" t="s">
        <v>167</v>
      </c>
      <c r="I6" s="89" t="s">
        <v>274</v>
      </c>
      <c r="J6" s="89" t="s">
        <v>275</v>
      </c>
      <c r="K6" s="89" t="s">
        <v>276</v>
      </c>
      <c r="L6" s="89" t="s">
        <v>277</v>
      </c>
      <c r="M6" s="89" t="s">
        <v>278</v>
      </c>
      <c r="N6" s="89" t="s">
        <v>279</v>
      </c>
      <c r="O6" s="89" t="s">
        <v>599</v>
      </c>
      <c r="P6" s="89" t="s">
        <v>600</v>
      </c>
      <c r="Q6" s="89" t="s">
        <v>601</v>
      </c>
      <c r="R6" s="89" t="s">
        <v>602</v>
      </c>
      <c r="S6" s="89" t="s">
        <v>603</v>
      </c>
      <c r="T6" s="89" t="s">
        <v>282</v>
      </c>
      <c r="U6" s="89" t="s">
        <v>283</v>
      </c>
      <c r="V6" s="89" t="s">
        <v>604</v>
      </c>
      <c r="W6" s="89" t="s">
        <v>284</v>
      </c>
      <c r="X6" s="89" t="s">
        <v>605</v>
      </c>
      <c r="Y6" s="89" t="s">
        <v>606</v>
      </c>
      <c r="Z6" s="89" t="s">
        <v>607</v>
      </c>
      <c r="AA6" s="89" t="s">
        <v>608</v>
      </c>
      <c r="AB6" s="150" t="s">
        <v>609</v>
      </c>
      <c r="AC6" s="65"/>
    </row>
    <row r="7" spans="1:33" ht="65.25" customHeight="1">
      <c r="A7" s="386" t="s">
        <v>331</v>
      </c>
      <c r="B7" s="386" t="s">
        <v>89</v>
      </c>
      <c r="C7" s="324" t="s">
        <v>610</v>
      </c>
      <c r="D7" s="324" t="s">
        <v>335</v>
      </c>
      <c r="E7" s="324" t="s">
        <v>611</v>
      </c>
      <c r="F7" s="324" t="s">
        <v>336</v>
      </c>
      <c r="G7" s="324" t="s">
        <v>612</v>
      </c>
      <c r="H7" s="324" t="s">
        <v>171</v>
      </c>
      <c r="I7" s="324">
        <v>0</v>
      </c>
      <c r="J7" s="321">
        <v>0.25</v>
      </c>
      <c r="K7" s="321">
        <v>0.5</v>
      </c>
      <c r="L7" s="321">
        <v>0.75</v>
      </c>
      <c r="M7" s="321">
        <v>1</v>
      </c>
      <c r="N7" s="321">
        <v>1</v>
      </c>
      <c r="O7" s="174"/>
      <c r="P7" s="174"/>
      <c r="Q7" s="174"/>
      <c r="R7" s="174"/>
      <c r="S7" s="174"/>
      <c r="T7" s="141" t="s">
        <v>613</v>
      </c>
      <c r="U7" s="143">
        <v>172500000</v>
      </c>
      <c r="V7" s="321">
        <f>+W7*X7+W7*Y7+W7*Z7+W7*AA7+W8*X8+W8*Y8+W8*Z8+W8*AA8</f>
        <v>0</v>
      </c>
      <c r="W7" s="142">
        <v>0.5</v>
      </c>
      <c r="X7" s="142"/>
      <c r="Y7" s="142"/>
      <c r="Z7" s="142"/>
      <c r="AA7" s="142"/>
      <c r="AB7" s="155" t="s">
        <v>614</v>
      </c>
    </row>
    <row r="8" spans="1:33" ht="105.75" customHeight="1">
      <c r="A8" s="387"/>
      <c r="B8" s="387"/>
      <c r="C8" s="325"/>
      <c r="D8" s="325"/>
      <c r="E8" s="326" t="s">
        <v>611</v>
      </c>
      <c r="F8" s="326" t="s">
        <v>336</v>
      </c>
      <c r="G8" s="326" t="s">
        <v>612</v>
      </c>
      <c r="H8" s="326" t="s">
        <v>171</v>
      </c>
      <c r="I8" s="326">
        <v>0</v>
      </c>
      <c r="J8" s="323">
        <v>0.25</v>
      </c>
      <c r="K8" s="323">
        <v>0.5</v>
      </c>
      <c r="L8" s="323">
        <v>0.75</v>
      </c>
      <c r="M8" s="323">
        <v>1</v>
      </c>
      <c r="N8" s="323">
        <v>1</v>
      </c>
      <c r="O8" s="175"/>
      <c r="P8" s="175"/>
      <c r="Q8" s="175"/>
      <c r="R8" s="175"/>
      <c r="S8" s="175"/>
      <c r="T8" s="141" t="s">
        <v>615</v>
      </c>
      <c r="U8" s="143">
        <v>142100000</v>
      </c>
      <c r="V8" s="323"/>
      <c r="W8" s="142">
        <v>0.5</v>
      </c>
      <c r="X8" s="142"/>
      <c r="Y8" s="142"/>
      <c r="Z8" s="142"/>
      <c r="AA8" s="142"/>
      <c r="AB8" s="155" t="s">
        <v>616</v>
      </c>
    </row>
    <row r="9" spans="1:33" ht="65.099999999999994" customHeight="1">
      <c r="A9" s="387"/>
      <c r="B9" s="387"/>
      <c r="C9" s="325"/>
      <c r="D9" s="325"/>
      <c r="E9" s="324" t="s">
        <v>617</v>
      </c>
      <c r="F9" s="324" t="s">
        <v>354</v>
      </c>
      <c r="G9" s="324" t="s">
        <v>618</v>
      </c>
      <c r="H9" s="324" t="s">
        <v>171</v>
      </c>
      <c r="I9" s="321">
        <v>0.8</v>
      </c>
      <c r="J9" s="321">
        <v>0.9</v>
      </c>
      <c r="K9" s="321">
        <v>0.9</v>
      </c>
      <c r="L9" s="321">
        <v>0.9</v>
      </c>
      <c r="M9" s="321">
        <v>0.9</v>
      </c>
      <c r="N9" s="321">
        <v>0.9</v>
      </c>
      <c r="O9" s="174"/>
      <c r="P9" s="174"/>
      <c r="Q9" s="174"/>
      <c r="R9" s="174"/>
      <c r="S9" s="174"/>
      <c r="T9" s="141" t="s">
        <v>619</v>
      </c>
      <c r="U9" s="143">
        <v>0</v>
      </c>
      <c r="V9" s="321">
        <f>+W9*X9+W9*Y9+W9*Z9+W9*AA9+W10*X10+W10*Y10+W10*Z10+W10*AA10+W11*X11+W11*Y11+W11*Z11+W11*AA11</f>
        <v>0</v>
      </c>
      <c r="W9" s="142">
        <v>0.33329999999999999</v>
      </c>
      <c r="X9" s="142"/>
      <c r="Y9" s="142"/>
      <c r="Z9" s="142"/>
      <c r="AA9" s="142"/>
      <c r="AB9" s="155" t="s">
        <v>620</v>
      </c>
    </row>
    <row r="10" spans="1:33" ht="65.099999999999994" customHeight="1">
      <c r="A10" s="387"/>
      <c r="B10" s="387"/>
      <c r="C10" s="325"/>
      <c r="D10" s="325"/>
      <c r="E10" s="325" t="s">
        <v>617</v>
      </c>
      <c r="F10" s="325" t="s">
        <v>354</v>
      </c>
      <c r="G10" s="325" t="s">
        <v>618</v>
      </c>
      <c r="H10" s="325" t="s">
        <v>171</v>
      </c>
      <c r="I10" s="322">
        <v>0.8</v>
      </c>
      <c r="J10" s="322">
        <v>0.9</v>
      </c>
      <c r="K10" s="322">
        <v>0.9</v>
      </c>
      <c r="L10" s="322">
        <v>0.9</v>
      </c>
      <c r="M10" s="322">
        <v>0.9</v>
      </c>
      <c r="N10" s="322">
        <v>0.9</v>
      </c>
      <c r="O10" s="176"/>
      <c r="P10" s="176"/>
      <c r="Q10" s="176"/>
      <c r="R10" s="176"/>
      <c r="S10" s="176"/>
      <c r="T10" s="141" t="s">
        <v>621</v>
      </c>
      <c r="U10" s="143">
        <f>12000000*11</f>
        <v>132000000</v>
      </c>
      <c r="V10" s="322"/>
      <c r="W10" s="142">
        <v>0.34</v>
      </c>
      <c r="X10" s="142"/>
      <c r="Y10" s="142"/>
      <c r="Z10" s="142"/>
      <c r="AA10" s="142"/>
    </row>
    <row r="11" spans="1:33" ht="65.099999999999994" customHeight="1">
      <c r="A11" s="387"/>
      <c r="B11" s="387"/>
      <c r="C11" s="325"/>
      <c r="D11" s="325"/>
      <c r="E11" s="326" t="s">
        <v>617</v>
      </c>
      <c r="F11" s="326" t="s">
        <v>354</v>
      </c>
      <c r="G11" s="326" t="s">
        <v>618</v>
      </c>
      <c r="H11" s="326" t="s">
        <v>171</v>
      </c>
      <c r="I11" s="323">
        <v>0.8</v>
      </c>
      <c r="J11" s="323">
        <v>0.9</v>
      </c>
      <c r="K11" s="323">
        <v>0.9</v>
      </c>
      <c r="L11" s="323">
        <v>0.9</v>
      </c>
      <c r="M11" s="323">
        <v>0.9</v>
      </c>
      <c r="N11" s="323">
        <v>0.9</v>
      </c>
      <c r="O11" s="175"/>
      <c r="P11" s="175"/>
      <c r="Q11" s="175"/>
      <c r="R11" s="175"/>
      <c r="S11" s="175"/>
      <c r="T11" s="141" t="s">
        <v>622</v>
      </c>
      <c r="U11" s="143">
        <v>0</v>
      </c>
      <c r="V11" s="323"/>
      <c r="W11" s="142">
        <v>0.33329999999999999</v>
      </c>
      <c r="X11" s="142"/>
      <c r="Y11" s="142"/>
      <c r="Z11" s="142"/>
      <c r="AA11" s="142"/>
      <c r="AB11" s="18" t="s">
        <v>623</v>
      </c>
    </row>
    <row r="12" spans="1:33" ht="178.5" customHeight="1">
      <c r="A12" s="387"/>
      <c r="B12" s="388"/>
      <c r="C12" s="326"/>
      <c r="D12" s="326"/>
      <c r="E12" s="152" t="s">
        <v>624</v>
      </c>
      <c r="F12" s="141" t="s">
        <v>364</v>
      </c>
      <c r="G12" s="141" t="s">
        <v>625</v>
      </c>
      <c r="H12" s="141" t="s">
        <v>171</v>
      </c>
      <c r="I12" s="142" t="s">
        <v>462</v>
      </c>
      <c r="J12" s="142">
        <v>0.6</v>
      </c>
      <c r="K12" s="142">
        <v>0.6</v>
      </c>
      <c r="L12" s="142">
        <v>0.6</v>
      </c>
      <c r="M12" s="142">
        <v>0.6</v>
      </c>
      <c r="N12" s="142">
        <v>0.6</v>
      </c>
      <c r="O12" s="142"/>
      <c r="P12" s="142"/>
      <c r="Q12" s="142"/>
      <c r="R12" s="142"/>
      <c r="S12" s="142"/>
      <c r="T12" s="141" t="s">
        <v>369</v>
      </c>
      <c r="U12" s="143">
        <v>4007500000</v>
      </c>
      <c r="V12" s="142">
        <f>+W12*X12+W12*Y12+W12*Z12+W12*AA12</f>
        <v>0</v>
      </c>
      <c r="W12" s="142">
        <v>1</v>
      </c>
      <c r="X12" s="142"/>
      <c r="Y12" s="142"/>
      <c r="Z12" s="142"/>
      <c r="AA12" s="142"/>
    </row>
    <row r="13" spans="1:33" ht="70.5" customHeight="1">
      <c r="A13" s="387"/>
      <c r="B13" s="386" t="s">
        <v>86</v>
      </c>
      <c r="C13" s="324" t="s">
        <v>610</v>
      </c>
      <c r="D13" s="324" t="s">
        <v>335</v>
      </c>
      <c r="E13" s="324" t="s">
        <v>626</v>
      </c>
      <c r="F13" s="324" t="s">
        <v>336</v>
      </c>
      <c r="G13" s="324" t="s">
        <v>627</v>
      </c>
      <c r="H13" s="324" t="s">
        <v>171</v>
      </c>
      <c r="I13" s="324">
        <v>0</v>
      </c>
      <c r="J13" s="321">
        <v>0.25</v>
      </c>
      <c r="K13" s="321">
        <v>0.5</v>
      </c>
      <c r="L13" s="321">
        <v>0.75</v>
      </c>
      <c r="M13" s="321">
        <v>1</v>
      </c>
      <c r="N13" s="321">
        <v>1</v>
      </c>
      <c r="O13" s="174"/>
      <c r="P13" s="174"/>
      <c r="Q13" s="174"/>
      <c r="R13" s="174"/>
      <c r="S13" s="174"/>
      <c r="T13" s="141" t="s">
        <v>628</v>
      </c>
      <c r="U13" s="143">
        <v>530100000</v>
      </c>
      <c r="V13" s="321">
        <f>+W13*X13+W13*Y13+W13*Z13+W13*AA13+W14*X14+W14*Y14+W14*Z14+W14*AA14</f>
        <v>0</v>
      </c>
      <c r="W13" s="142">
        <v>0.5</v>
      </c>
      <c r="X13" s="142"/>
      <c r="Y13" s="142"/>
      <c r="Z13" s="142"/>
      <c r="AA13" s="142"/>
      <c r="AB13" s="155" t="s">
        <v>629</v>
      </c>
    </row>
    <row r="14" spans="1:33" ht="50.1" customHeight="1">
      <c r="A14" s="387"/>
      <c r="B14" s="388"/>
      <c r="C14" s="326"/>
      <c r="D14" s="326" t="s">
        <v>335</v>
      </c>
      <c r="E14" s="326" t="s">
        <v>626</v>
      </c>
      <c r="F14" s="326" t="s">
        <v>336</v>
      </c>
      <c r="G14" s="326" t="s">
        <v>627</v>
      </c>
      <c r="H14" s="326" t="s">
        <v>171</v>
      </c>
      <c r="I14" s="326">
        <v>0</v>
      </c>
      <c r="J14" s="323">
        <v>0.25</v>
      </c>
      <c r="K14" s="323">
        <v>0.5</v>
      </c>
      <c r="L14" s="323">
        <v>0.75</v>
      </c>
      <c r="M14" s="323">
        <v>1</v>
      </c>
      <c r="N14" s="323">
        <v>1</v>
      </c>
      <c r="O14" s="175"/>
      <c r="P14" s="175"/>
      <c r="Q14" s="175"/>
      <c r="R14" s="175"/>
      <c r="S14" s="175"/>
      <c r="T14" s="141" t="s">
        <v>630</v>
      </c>
      <c r="U14" s="143">
        <v>190200000</v>
      </c>
      <c r="V14" s="323"/>
      <c r="W14" s="142">
        <v>0.5</v>
      </c>
      <c r="X14" s="142"/>
      <c r="Y14" s="142"/>
      <c r="Z14" s="142"/>
      <c r="AA14" s="142"/>
      <c r="AB14" s="149"/>
    </row>
    <row r="15" spans="1:33" ht="159" customHeight="1">
      <c r="A15" s="387"/>
      <c r="B15" s="386" t="s">
        <v>92</v>
      </c>
      <c r="C15" s="324" t="s">
        <v>610</v>
      </c>
      <c r="D15" s="141" t="s">
        <v>335</v>
      </c>
      <c r="E15" s="141" t="s">
        <v>631</v>
      </c>
      <c r="F15" s="141" t="s">
        <v>336</v>
      </c>
      <c r="G15" s="141" t="s">
        <v>632</v>
      </c>
      <c r="H15" s="141" t="s">
        <v>171</v>
      </c>
      <c r="I15" s="142">
        <v>1</v>
      </c>
      <c r="J15" s="142">
        <v>0.1</v>
      </c>
      <c r="K15" s="142">
        <v>0.3</v>
      </c>
      <c r="L15" s="142">
        <v>0.8</v>
      </c>
      <c r="M15" s="142">
        <v>1</v>
      </c>
      <c r="N15" s="142">
        <v>1</v>
      </c>
      <c r="O15" s="142"/>
      <c r="P15" s="142"/>
      <c r="Q15" s="142"/>
      <c r="R15" s="142"/>
      <c r="S15" s="142"/>
      <c r="T15" s="141" t="s">
        <v>633</v>
      </c>
      <c r="U15" s="143">
        <v>88000000</v>
      </c>
      <c r="V15" s="321">
        <f>+W15*X15+W15*Y15+W15*Z15+W15*AA15+W16*X16+W16*Y16+W16*Z16+W16*AA16</f>
        <v>0</v>
      </c>
      <c r="W15" s="142">
        <v>0.13</v>
      </c>
      <c r="X15" s="142"/>
      <c r="Y15" s="142"/>
      <c r="Z15" s="142"/>
      <c r="AA15" s="142"/>
      <c r="AB15" s="156" t="s">
        <v>634</v>
      </c>
      <c r="AG15" s="156" t="s">
        <v>635</v>
      </c>
    </row>
    <row r="16" spans="1:33" ht="65.099999999999994" customHeight="1">
      <c r="A16" s="387"/>
      <c r="B16" s="387"/>
      <c r="C16" s="326"/>
      <c r="D16" s="141" t="s">
        <v>335</v>
      </c>
      <c r="E16" s="141" t="s">
        <v>631</v>
      </c>
      <c r="F16" s="141" t="s">
        <v>336</v>
      </c>
      <c r="G16" s="141" t="s">
        <v>632</v>
      </c>
      <c r="H16" s="141" t="s">
        <v>171</v>
      </c>
      <c r="I16" s="142">
        <v>1</v>
      </c>
      <c r="J16" s="142">
        <v>0.1</v>
      </c>
      <c r="K16" s="142">
        <v>0.3</v>
      </c>
      <c r="L16" s="142">
        <v>0.8</v>
      </c>
      <c r="M16" s="142">
        <v>1</v>
      </c>
      <c r="N16" s="142">
        <v>1</v>
      </c>
      <c r="O16" s="142"/>
      <c r="P16" s="142"/>
      <c r="Q16" s="142"/>
      <c r="R16" s="142"/>
      <c r="S16" s="142"/>
      <c r="T16" s="141" t="s">
        <v>386</v>
      </c>
      <c r="U16" s="143">
        <v>1356500000</v>
      </c>
      <c r="V16" s="323"/>
      <c r="W16" s="142">
        <v>0.87</v>
      </c>
      <c r="X16" s="142"/>
      <c r="Y16" s="142"/>
      <c r="Z16" s="142"/>
      <c r="AA16" s="142"/>
      <c r="AB16" s="149"/>
    </row>
    <row r="17" spans="1:28" ht="87.6" customHeight="1">
      <c r="A17" s="387"/>
      <c r="B17" s="387"/>
      <c r="C17" s="324" t="s">
        <v>636</v>
      </c>
      <c r="D17" s="324" t="s">
        <v>637</v>
      </c>
      <c r="E17" s="324" t="s">
        <v>245</v>
      </c>
      <c r="F17" s="324" t="s">
        <v>354</v>
      </c>
      <c r="G17" s="324" t="s">
        <v>638</v>
      </c>
      <c r="H17" s="324" t="s">
        <v>171</v>
      </c>
      <c r="I17" s="324">
        <v>1</v>
      </c>
      <c r="J17" s="321">
        <v>0.25</v>
      </c>
      <c r="K17" s="321">
        <v>0.5</v>
      </c>
      <c r="L17" s="321">
        <v>0.75</v>
      </c>
      <c r="M17" s="321">
        <v>1</v>
      </c>
      <c r="N17" s="321">
        <v>1</v>
      </c>
      <c r="O17" s="174"/>
      <c r="P17" s="174"/>
      <c r="Q17" s="174"/>
      <c r="R17" s="174"/>
      <c r="S17" s="174"/>
      <c r="T17" s="141" t="s">
        <v>639</v>
      </c>
      <c r="U17" s="143">
        <v>0</v>
      </c>
      <c r="V17" s="381"/>
      <c r="W17" s="142">
        <v>0.34</v>
      </c>
      <c r="X17" s="142">
        <v>0.25</v>
      </c>
      <c r="Y17" s="142"/>
      <c r="Z17" s="142"/>
      <c r="AA17" s="142"/>
      <c r="AB17" s="156" t="s">
        <v>640</v>
      </c>
    </row>
    <row r="18" spans="1:28" ht="189.75" customHeight="1">
      <c r="A18" s="387"/>
      <c r="B18" s="387"/>
      <c r="C18" s="325"/>
      <c r="D18" s="325" t="s">
        <v>637</v>
      </c>
      <c r="E18" s="325" t="s">
        <v>245</v>
      </c>
      <c r="F18" s="325" t="s">
        <v>354</v>
      </c>
      <c r="G18" s="325" t="s">
        <v>247</v>
      </c>
      <c r="H18" s="325" t="s">
        <v>171</v>
      </c>
      <c r="I18" s="325">
        <v>1</v>
      </c>
      <c r="J18" s="322">
        <v>0.25</v>
      </c>
      <c r="K18" s="322">
        <v>0.5</v>
      </c>
      <c r="L18" s="322">
        <v>0.75</v>
      </c>
      <c r="M18" s="322">
        <v>1</v>
      </c>
      <c r="N18" s="322">
        <v>1</v>
      </c>
      <c r="O18" s="176"/>
      <c r="P18" s="176"/>
      <c r="Q18" s="176"/>
      <c r="R18" s="176"/>
      <c r="S18" s="176"/>
      <c r="T18" s="141" t="s">
        <v>641</v>
      </c>
      <c r="U18" s="143">
        <v>0</v>
      </c>
      <c r="V18" s="382"/>
      <c r="W18" s="142">
        <v>0.33</v>
      </c>
      <c r="X18" s="142">
        <v>0.25</v>
      </c>
      <c r="Y18" s="142"/>
      <c r="Z18" s="142"/>
      <c r="AA18" s="142"/>
      <c r="AB18" s="249" t="s">
        <v>642</v>
      </c>
    </row>
    <row r="19" spans="1:28" ht="87.6" customHeight="1">
      <c r="A19" s="387"/>
      <c r="B19" s="387"/>
      <c r="C19" s="326"/>
      <c r="D19" s="326" t="s">
        <v>637</v>
      </c>
      <c r="E19" s="326" t="s">
        <v>245</v>
      </c>
      <c r="F19" s="326" t="s">
        <v>354</v>
      </c>
      <c r="G19" s="326" t="s">
        <v>247</v>
      </c>
      <c r="H19" s="326" t="s">
        <v>171</v>
      </c>
      <c r="I19" s="326">
        <v>1</v>
      </c>
      <c r="J19" s="323">
        <v>0.25</v>
      </c>
      <c r="K19" s="323">
        <v>0.5</v>
      </c>
      <c r="L19" s="323">
        <v>0.75</v>
      </c>
      <c r="M19" s="323">
        <v>1</v>
      </c>
      <c r="N19" s="323">
        <v>1</v>
      </c>
      <c r="O19" s="175"/>
      <c r="P19" s="175"/>
      <c r="Q19" s="175"/>
      <c r="R19" s="175"/>
      <c r="S19" s="175"/>
      <c r="T19" s="141" t="s">
        <v>643</v>
      </c>
      <c r="U19" s="143">
        <f>+(3500000*11)+(4000000*11)+(4300000*11)</f>
        <v>129800000</v>
      </c>
      <c r="V19" s="383"/>
      <c r="W19" s="142">
        <v>0.33</v>
      </c>
      <c r="X19" s="142">
        <v>0.25</v>
      </c>
      <c r="Y19" s="142"/>
      <c r="Z19" s="142"/>
      <c r="AA19" s="142"/>
      <c r="AB19" s="249" t="s">
        <v>644</v>
      </c>
    </row>
    <row r="20" spans="1:28" ht="165.75" customHeight="1">
      <c r="A20" s="387"/>
      <c r="B20" s="387"/>
      <c r="C20" s="141" t="s">
        <v>645</v>
      </c>
      <c r="D20" s="141" t="s">
        <v>646</v>
      </c>
      <c r="E20" s="141" t="s">
        <v>647</v>
      </c>
      <c r="F20" s="141" t="s">
        <v>364</v>
      </c>
      <c r="G20" s="154" t="s">
        <v>648</v>
      </c>
      <c r="H20" s="141" t="s">
        <v>649</v>
      </c>
      <c r="I20" s="141" t="s">
        <v>462</v>
      </c>
      <c r="J20" s="141">
        <v>4</v>
      </c>
      <c r="K20" s="141">
        <v>10</v>
      </c>
      <c r="L20" s="141">
        <v>12</v>
      </c>
      <c r="M20" s="141">
        <v>14</v>
      </c>
      <c r="N20" s="141">
        <v>14</v>
      </c>
      <c r="O20" s="141"/>
      <c r="P20" s="141"/>
      <c r="Q20" s="141"/>
      <c r="R20" s="141"/>
      <c r="S20" s="141"/>
      <c r="T20" s="154" t="s">
        <v>650</v>
      </c>
      <c r="U20" s="153">
        <v>107800000</v>
      </c>
      <c r="V20" s="384"/>
      <c r="W20" s="142">
        <v>0.5</v>
      </c>
      <c r="X20" s="142"/>
      <c r="Y20" s="142"/>
      <c r="Z20" s="142"/>
      <c r="AA20" s="142"/>
      <c r="AB20" s="155" t="s">
        <v>651</v>
      </c>
    </row>
    <row r="21" spans="1:28" ht="89.25" customHeight="1">
      <c r="A21" s="387"/>
      <c r="B21" s="387"/>
      <c r="C21" s="141" t="s">
        <v>645</v>
      </c>
      <c r="D21" s="141" t="s">
        <v>646</v>
      </c>
      <c r="E21" s="152" t="s">
        <v>652</v>
      </c>
      <c r="F21" s="141" t="s">
        <v>364</v>
      </c>
      <c r="G21" s="141" t="s">
        <v>653</v>
      </c>
      <c r="H21" s="141" t="s">
        <v>649</v>
      </c>
      <c r="I21" s="141" t="s">
        <v>462</v>
      </c>
      <c r="J21" s="152">
        <v>25</v>
      </c>
      <c r="K21" s="152">
        <v>50</v>
      </c>
      <c r="L21" s="152">
        <v>75</v>
      </c>
      <c r="M21" s="152">
        <v>100</v>
      </c>
      <c r="N21" s="141">
        <v>100</v>
      </c>
      <c r="O21" s="141"/>
      <c r="P21" s="141"/>
      <c r="Q21" s="141"/>
      <c r="R21" s="141"/>
      <c r="S21" s="141"/>
      <c r="T21" s="154" t="s">
        <v>409</v>
      </c>
      <c r="U21" s="153">
        <v>6750000000</v>
      </c>
      <c r="V21" s="385"/>
      <c r="W21" s="142">
        <v>0.5</v>
      </c>
      <c r="X21" s="142">
        <v>0.5</v>
      </c>
      <c r="Y21" s="142"/>
      <c r="Z21" s="142"/>
      <c r="AA21" s="142"/>
      <c r="AB21" s="155" t="s">
        <v>654</v>
      </c>
    </row>
    <row r="22" spans="1:28" ht="89.25" customHeight="1">
      <c r="A22" s="387"/>
      <c r="B22" s="387"/>
      <c r="C22" s="324" t="s">
        <v>419</v>
      </c>
      <c r="D22" s="324" t="s">
        <v>420</v>
      </c>
      <c r="E22" s="324" t="s">
        <v>117</v>
      </c>
      <c r="F22" s="324" t="s">
        <v>421</v>
      </c>
      <c r="G22" s="324" t="s">
        <v>244</v>
      </c>
      <c r="H22" s="324" t="s">
        <v>171</v>
      </c>
      <c r="I22" s="321">
        <v>0.5</v>
      </c>
      <c r="J22" s="321">
        <v>0</v>
      </c>
      <c r="K22" s="321">
        <v>0.1</v>
      </c>
      <c r="L22" s="321">
        <v>0.3</v>
      </c>
      <c r="M22" s="321">
        <v>1</v>
      </c>
      <c r="N22" s="321">
        <v>1</v>
      </c>
      <c r="O22" s="174"/>
      <c r="P22" s="174"/>
      <c r="Q22" s="174"/>
      <c r="R22" s="174"/>
      <c r="S22" s="174"/>
      <c r="T22" s="141" t="s">
        <v>429</v>
      </c>
      <c r="U22" s="143">
        <v>12259000000</v>
      </c>
      <c r="V22" s="381"/>
      <c r="W22" s="144">
        <v>0.4</v>
      </c>
      <c r="X22" s="144"/>
      <c r="Y22" s="144"/>
      <c r="Z22" s="144"/>
      <c r="AA22" s="144"/>
      <c r="AB22" s="156" t="s">
        <v>655</v>
      </c>
    </row>
    <row r="23" spans="1:28" ht="89.25" customHeight="1">
      <c r="A23" s="387"/>
      <c r="B23" s="387"/>
      <c r="C23" s="325"/>
      <c r="D23" s="325" t="s">
        <v>420</v>
      </c>
      <c r="E23" s="325" t="s">
        <v>117</v>
      </c>
      <c r="F23" s="325" t="s">
        <v>421</v>
      </c>
      <c r="G23" s="325" t="s">
        <v>244</v>
      </c>
      <c r="H23" s="325" t="s">
        <v>171</v>
      </c>
      <c r="I23" s="322">
        <v>0.5</v>
      </c>
      <c r="J23" s="322">
        <v>0</v>
      </c>
      <c r="K23" s="322">
        <v>0.1</v>
      </c>
      <c r="L23" s="322">
        <v>0.3</v>
      </c>
      <c r="M23" s="322">
        <v>1</v>
      </c>
      <c r="N23" s="322">
        <v>1</v>
      </c>
      <c r="O23" s="176"/>
      <c r="P23" s="176"/>
      <c r="Q23" s="176"/>
      <c r="R23" s="176"/>
      <c r="S23" s="176"/>
      <c r="T23" s="141" t="s">
        <v>656</v>
      </c>
      <c r="U23" s="141">
        <v>0</v>
      </c>
      <c r="V23" s="382"/>
      <c r="W23" s="144">
        <v>0.2</v>
      </c>
      <c r="X23" s="144"/>
      <c r="Y23" s="144"/>
      <c r="Z23" s="144"/>
      <c r="AA23" s="144"/>
      <c r="AB23" s="149"/>
    </row>
    <row r="24" spans="1:28" ht="88.5" customHeight="1">
      <c r="A24" s="387"/>
      <c r="B24" s="387"/>
      <c r="C24" s="325"/>
      <c r="D24" s="325" t="s">
        <v>420</v>
      </c>
      <c r="E24" s="325" t="s">
        <v>117</v>
      </c>
      <c r="F24" s="325" t="s">
        <v>421</v>
      </c>
      <c r="G24" s="325" t="s">
        <v>244</v>
      </c>
      <c r="H24" s="325" t="s">
        <v>171</v>
      </c>
      <c r="I24" s="322">
        <v>0.5</v>
      </c>
      <c r="J24" s="322">
        <v>0</v>
      </c>
      <c r="K24" s="322">
        <v>0.1</v>
      </c>
      <c r="L24" s="322">
        <v>0.3</v>
      </c>
      <c r="M24" s="322">
        <v>1</v>
      </c>
      <c r="N24" s="322">
        <v>1</v>
      </c>
      <c r="O24" s="176"/>
      <c r="P24" s="176"/>
      <c r="Q24" s="176"/>
      <c r="R24" s="176"/>
      <c r="S24" s="176"/>
      <c r="T24" s="141" t="s">
        <v>657</v>
      </c>
      <c r="U24" s="141">
        <v>0</v>
      </c>
      <c r="V24" s="382"/>
      <c r="W24" s="144">
        <v>0.2</v>
      </c>
      <c r="X24" s="144"/>
      <c r="Y24" s="144"/>
      <c r="Z24" s="144"/>
      <c r="AA24" s="144"/>
    </row>
    <row r="25" spans="1:28" ht="38.25" customHeight="1">
      <c r="A25" s="387"/>
      <c r="B25" s="387"/>
      <c r="C25" s="326"/>
      <c r="D25" s="326" t="s">
        <v>420</v>
      </c>
      <c r="E25" s="326" t="s">
        <v>117</v>
      </c>
      <c r="F25" s="326" t="s">
        <v>421</v>
      </c>
      <c r="G25" s="326" t="s">
        <v>244</v>
      </c>
      <c r="H25" s="326" t="s">
        <v>171</v>
      </c>
      <c r="I25" s="323">
        <v>0.5</v>
      </c>
      <c r="J25" s="323">
        <v>0</v>
      </c>
      <c r="K25" s="323">
        <v>0.1</v>
      </c>
      <c r="L25" s="323">
        <v>0.3</v>
      </c>
      <c r="M25" s="323">
        <v>1</v>
      </c>
      <c r="N25" s="323">
        <v>1</v>
      </c>
      <c r="O25" s="175"/>
      <c r="P25" s="175"/>
      <c r="Q25" s="175"/>
      <c r="R25" s="175"/>
      <c r="S25" s="175"/>
      <c r="T25" s="141" t="s">
        <v>433</v>
      </c>
      <c r="U25" s="141">
        <v>0</v>
      </c>
      <c r="V25" s="383"/>
      <c r="W25" s="144">
        <v>0.2</v>
      </c>
      <c r="X25" s="144"/>
      <c r="Y25" s="144"/>
      <c r="Z25" s="144"/>
      <c r="AA25" s="144"/>
    </row>
    <row r="26" spans="1:28" ht="75" customHeight="1">
      <c r="A26" s="387"/>
      <c r="B26" s="387"/>
      <c r="C26" s="324" t="s">
        <v>419</v>
      </c>
      <c r="D26" s="324" t="s">
        <v>420</v>
      </c>
      <c r="E26" s="324" t="s">
        <v>235</v>
      </c>
      <c r="F26" s="324" t="s">
        <v>421</v>
      </c>
      <c r="G26" s="324" t="s">
        <v>658</v>
      </c>
      <c r="H26" s="324" t="s">
        <v>171</v>
      </c>
      <c r="I26" s="321">
        <v>1</v>
      </c>
      <c r="J26" s="321">
        <v>0.1</v>
      </c>
      <c r="K26" s="321">
        <v>0.5</v>
      </c>
      <c r="L26" s="321">
        <v>0.8</v>
      </c>
      <c r="M26" s="321">
        <v>1</v>
      </c>
      <c r="N26" s="321">
        <v>1</v>
      </c>
      <c r="O26" s="174"/>
      <c r="P26" s="174"/>
      <c r="Q26" s="174"/>
      <c r="R26" s="174"/>
      <c r="S26" s="174"/>
      <c r="T26" s="141" t="s">
        <v>656</v>
      </c>
      <c r="U26" s="141">
        <v>0</v>
      </c>
      <c r="V26" s="324"/>
      <c r="W26" s="144">
        <v>0.2</v>
      </c>
      <c r="X26" s="144"/>
      <c r="Y26" s="144"/>
      <c r="Z26" s="144"/>
      <c r="AA26" s="144"/>
    </row>
    <row r="27" spans="1:28" ht="37.5" customHeight="1">
      <c r="A27" s="387"/>
      <c r="B27" s="387"/>
      <c r="C27" s="325"/>
      <c r="D27" s="325" t="s">
        <v>420</v>
      </c>
      <c r="E27" s="325" t="s">
        <v>235</v>
      </c>
      <c r="F27" s="325" t="s">
        <v>421</v>
      </c>
      <c r="G27" s="325" t="s">
        <v>658</v>
      </c>
      <c r="H27" s="325" t="s">
        <v>171</v>
      </c>
      <c r="I27" s="322">
        <v>1</v>
      </c>
      <c r="J27" s="322">
        <v>0.1</v>
      </c>
      <c r="K27" s="322">
        <v>0.5</v>
      </c>
      <c r="L27" s="322">
        <v>0.8</v>
      </c>
      <c r="M27" s="322">
        <v>1</v>
      </c>
      <c r="N27" s="322">
        <v>1</v>
      </c>
      <c r="O27" s="176"/>
      <c r="P27" s="176"/>
      <c r="Q27" s="176"/>
      <c r="R27" s="176"/>
      <c r="S27" s="176"/>
      <c r="T27" s="141" t="s">
        <v>659</v>
      </c>
      <c r="U27" s="141">
        <v>0</v>
      </c>
      <c r="V27" s="325"/>
      <c r="W27" s="144">
        <v>0.6</v>
      </c>
      <c r="X27" s="144"/>
      <c r="Y27" s="144"/>
      <c r="Z27" s="144"/>
      <c r="AA27" s="144"/>
    </row>
    <row r="28" spans="1:28" ht="37.5" customHeight="1">
      <c r="A28" s="387"/>
      <c r="B28" s="388"/>
      <c r="C28" s="326"/>
      <c r="D28" s="326" t="s">
        <v>420</v>
      </c>
      <c r="E28" s="326" t="s">
        <v>235</v>
      </c>
      <c r="F28" s="326" t="s">
        <v>421</v>
      </c>
      <c r="G28" s="326" t="s">
        <v>658</v>
      </c>
      <c r="H28" s="326" t="s">
        <v>171</v>
      </c>
      <c r="I28" s="323">
        <v>1</v>
      </c>
      <c r="J28" s="323">
        <v>0.1</v>
      </c>
      <c r="K28" s="323">
        <v>0.5</v>
      </c>
      <c r="L28" s="323">
        <v>0.8</v>
      </c>
      <c r="M28" s="323">
        <v>1</v>
      </c>
      <c r="N28" s="323">
        <v>1</v>
      </c>
      <c r="O28" s="175"/>
      <c r="P28" s="175"/>
      <c r="Q28" s="175"/>
      <c r="R28" s="175"/>
      <c r="S28" s="175"/>
      <c r="T28" s="141" t="s">
        <v>660</v>
      </c>
      <c r="U28" s="141">
        <v>0</v>
      </c>
      <c r="V28" s="326"/>
      <c r="W28" s="144">
        <v>0.2</v>
      </c>
      <c r="X28" s="144"/>
      <c r="Y28" s="144"/>
      <c r="Z28" s="144"/>
      <c r="AA28" s="144"/>
    </row>
    <row r="29" spans="1:28" ht="65.099999999999994" customHeight="1">
      <c r="A29" s="387"/>
      <c r="B29" s="333" t="s">
        <v>94</v>
      </c>
      <c r="C29" s="336" t="s">
        <v>636</v>
      </c>
      <c r="D29" s="336" t="s">
        <v>637</v>
      </c>
      <c r="E29" s="336" t="s">
        <v>661</v>
      </c>
      <c r="F29" s="336" t="s">
        <v>354</v>
      </c>
      <c r="G29" s="336" t="s">
        <v>662</v>
      </c>
      <c r="H29" s="336" t="s">
        <v>663</v>
      </c>
      <c r="I29" s="339">
        <v>2</v>
      </c>
      <c r="J29" s="339">
        <v>0</v>
      </c>
      <c r="K29" s="339">
        <v>0</v>
      </c>
      <c r="L29" s="339">
        <v>0</v>
      </c>
      <c r="M29" s="339">
        <v>2</v>
      </c>
      <c r="N29" s="339">
        <v>2</v>
      </c>
      <c r="O29" s="171"/>
      <c r="P29" s="171"/>
      <c r="Q29" s="171"/>
      <c r="R29" s="171"/>
      <c r="S29" s="171"/>
      <c r="T29" s="141" t="s">
        <v>664</v>
      </c>
      <c r="U29" s="143"/>
      <c r="V29" s="381"/>
      <c r="W29" s="142">
        <v>0.2</v>
      </c>
      <c r="X29" s="142"/>
      <c r="Y29" s="142"/>
      <c r="Z29" s="142"/>
      <c r="AA29" s="142"/>
    </row>
    <row r="30" spans="1:28" ht="65.099999999999994" customHeight="1">
      <c r="A30" s="387"/>
      <c r="B30" s="334" t="s">
        <v>94</v>
      </c>
      <c r="C30" s="337" t="s">
        <v>636</v>
      </c>
      <c r="D30" s="337" t="s">
        <v>637</v>
      </c>
      <c r="E30" s="337" t="s">
        <v>661</v>
      </c>
      <c r="F30" s="337" t="s">
        <v>354</v>
      </c>
      <c r="G30" s="337" t="s">
        <v>662</v>
      </c>
      <c r="H30" s="337" t="s">
        <v>663</v>
      </c>
      <c r="I30" s="340">
        <v>2</v>
      </c>
      <c r="J30" s="340">
        <v>0</v>
      </c>
      <c r="K30" s="340">
        <v>0</v>
      </c>
      <c r="L30" s="340">
        <v>0</v>
      </c>
      <c r="M30" s="340">
        <v>2</v>
      </c>
      <c r="N30" s="340">
        <v>2</v>
      </c>
      <c r="O30" s="172"/>
      <c r="P30" s="172"/>
      <c r="Q30" s="172"/>
      <c r="R30" s="172"/>
      <c r="S30" s="172"/>
      <c r="T30" s="141" t="s">
        <v>665</v>
      </c>
      <c r="U30" s="143"/>
      <c r="V30" s="382"/>
      <c r="W30" s="142">
        <v>0.4</v>
      </c>
      <c r="X30" s="142">
        <v>0.2</v>
      </c>
      <c r="Y30" s="142"/>
      <c r="Z30" s="142"/>
      <c r="AA30" s="142"/>
      <c r="AB30" s="156" t="s">
        <v>666</v>
      </c>
    </row>
    <row r="31" spans="1:28" ht="63.75" customHeight="1">
      <c r="A31" s="388"/>
      <c r="B31" s="335" t="s">
        <v>94</v>
      </c>
      <c r="C31" s="338" t="s">
        <v>636</v>
      </c>
      <c r="D31" s="338" t="s">
        <v>637</v>
      </c>
      <c r="E31" s="338" t="s">
        <v>661</v>
      </c>
      <c r="F31" s="338" t="s">
        <v>354</v>
      </c>
      <c r="G31" s="338" t="s">
        <v>662</v>
      </c>
      <c r="H31" s="338" t="s">
        <v>663</v>
      </c>
      <c r="I31" s="341">
        <v>2</v>
      </c>
      <c r="J31" s="341">
        <v>0</v>
      </c>
      <c r="K31" s="341">
        <v>0</v>
      </c>
      <c r="L31" s="341">
        <v>0</v>
      </c>
      <c r="M31" s="341">
        <v>2</v>
      </c>
      <c r="N31" s="341">
        <v>2</v>
      </c>
      <c r="O31" s="173"/>
      <c r="P31" s="173"/>
      <c r="Q31" s="173"/>
      <c r="R31" s="173"/>
      <c r="S31" s="173"/>
      <c r="T31" s="141" t="s">
        <v>667</v>
      </c>
      <c r="U31" s="143"/>
      <c r="V31" s="383"/>
      <c r="W31" s="142">
        <v>0.4</v>
      </c>
      <c r="X31" s="142"/>
      <c r="Y31" s="142"/>
      <c r="Z31" s="142"/>
      <c r="AA31" s="142"/>
    </row>
    <row r="32" spans="1:28" ht="76.5" customHeight="1">
      <c r="A32" s="374" t="s">
        <v>453</v>
      </c>
      <c r="B32" s="374" t="s">
        <v>668</v>
      </c>
      <c r="C32" s="366" t="s">
        <v>669</v>
      </c>
      <c r="D32" s="366" t="s">
        <v>457</v>
      </c>
      <c r="E32" s="366" t="s">
        <v>670</v>
      </c>
      <c r="F32" s="366" t="s">
        <v>458</v>
      </c>
      <c r="G32" s="366" t="s">
        <v>671</v>
      </c>
      <c r="H32" s="366" t="s">
        <v>461</v>
      </c>
      <c r="I32" s="366" t="s">
        <v>462</v>
      </c>
      <c r="J32" s="364">
        <v>0.25</v>
      </c>
      <c r="K32" s="364">
        <v>0.5</v>
      </c>
      <c r="L32" s="364">
        <v>0.75</v>
      </c>
      <c r="M32" s="364">
        <v>1</v>
      </c>
      <c r="N32" s="364">
        <v>1</v>
      </c>
      <c r="O32" s="157"/>
      <c r="P32" s="157"/>
      <c r="Q32" s="157"/>
      <c r="R32" s="157"/>
      <c r="S32" s="157"/>
      <c r="T32" s="131" t="s">
        <v>672</v>
      </c>
      <c r="U32" s="132">
        <v>24600000</v>
      </c>
      <c r="V32" s="391"/>
      <c r="W32" s="145">
        <v>0.25</v>
      </c>
      <c r="X32" s="145"/>
      <c r="Y32" s="145"/>
      <c r="Z32" s="145"/>
      <c r="AA32" s="145"/>
    </row>
    <row r="33" spans="1:28" ht="76.5" customHeight="1">
      <c r="A33" s="375"/>
      <c r="B33" s="375"/>
      <c r="C33" s="377"/>
      <c r="D33" s="377"/>
      <c r="E33" s="377"/>
      <c r="F33" s="377"/>
      <c r="G33" s="377"/>
      <c r="H33" s="377"/>
      <c r="I33" s="377"/>
      <c r="J33" s="378">
        <v>0.25</v>
      </c>
      <c r="K33" s="378">
        <v>0.5</v>
      </c>
      <c r="L33" s="378">
        <v>0.75</v>
      </c>
      <c r="M33" s="378">
        <v>1</v>
      </c>
      <c r="N33" s="378">
        <v>1</v>
      </c>
      <c r="O33" s="158"/>
      <c r="P33" s="158"/>
      <c r="Q33" s="158"/>
      <c r="R33" s="158"/>
      <c r="S33" s="158"/>
      <c r="T33" s="131" t="s">
        <v>463</v>
      </c>
      <c r="U33" s="132">
        <v>41000000</v>
      </c>
      <c r="V33" s="392"/>
      <c r="W33" s="145">
        <v>0.38</v>
      </c>
      <c r="X33" s="145"/>
      <c r="Y33" s="145"/>
      <c r="Z33" s="145"/>
      <c r="AA33" s="145"/>
    </row>
    <row r="34" spans="1:28" ht="112.5" customHeight="1">
      <c r="A34" s="375"/>
      <c r="B34" s="376"/>
      <c r="C34" s="367"/>
      <c r="D34" s="367"/>
      <c r="E34" s="367"/>
      <c r="F34" s="367"/>
      <c r="G34" s="367"/>
      <c r="H34" s="367"/>
      <c r="I34" s="367"/>
      <c r="J34" s="365">
        <v>0.25</v>
      </c>
      <c r="K34" s="365">
        <v>0.5</v>
      </c>
      <c r="L34" s="365">
        <v>0.75</v>
      </c>
      <c r="M34" s="365">
        <v>1</v>
      </c>
      <c r="N34" s="365">
        <v>1</v>
      </c>
      <c r="O34" s="159"/>
      <c r="P34" s="159"/>
      <c r="Q34" s="159"/>
      <c r="R34" s="159"/>
      <c r="S34" s="159"/>
      <c r="T34" s="131" t="s">
        <v>467</v>
      </c>
      <c r="U34" s="132">
        <v>65100000</v>
      </c>
      <c r="V34" s="393"/>
      <c r="W34" s="145">
        <v>0.37</v>
      </c>
      <c r="X34" s="145"/>
      <c r="Y34" s="145"/>
      <c r="Z34" s="145"/>
      <c r="AA34" s="145"/>
    </row>
    <row r="35" spans="1:28" ht="77.25" customHeight="1">
      <c r="A35" s="375"/>
      <c r="B35" s="374" t="s">
        <v>673</v>
      </c>
      <c r="C35" s="366" t="s">
        <v>674</v>
      </c>
      <c r="D35" s="366" t="s">
        <v>457</v>
      </c>
      <c r="E35" s="366" t="s">
        <v>675</v>
      </c>
      <c r="F35" s="366" t="s">
        <v>592</v>
      </c>
      <c r="G35" s="366" t="s">
        <v>676</v>
      </c>
      <c r="H35" s="366" t="s">
        <v>171</v>
      </c>
      <c r="I35" s="366" t="s">
        <v>462</v>
      </c>
      <c r="J35" s="364">
        <v>0.25</v>
      </c>
      <c r="K35" s="364">
        <v>0.5</v>
      </c>
      <c r="L35" s="364">
        <v>0.75</v>
      </c>
      <c r="M35" s="364">
        <v>1</v>
      </c>
      <c r="N35" s="364">
        <v>1</v>
      </c>
      <c r="O35" s="157"/>
      <c r="P35" s="157"/>
      <c r="Q35" s="157"/>
      <c r="R35" s="157"/>
      <c r="S35" s="157"/>
      <c r="T35" s="131" t="s">
        <v>677</v>
      </c>
      <c r="U35" s="132">
        <v>0</v>
      </c>
      <c r="V35" s="391"/>
      <c r="W35" s="145">
        <v>0.2</v>
      </c>
      <c r="X35" s="145"/>
      <c r="Y35" s="145"/>
      <c r="Z35" s="145"/>
      <c r="AA35" s="145"/>
      <c r="AB35" s="319" t="s">
        <v>678</v>
      </c>
    </row>
    <row r="36" spans="1:28" ht="77.25" customHeight="1">
      <c r="A36" s="376"/>
      <c r="B36" s="376"/>
      <c r="C36" s="367"/>
      <c r="D36" s="367"/>
      <c r="E36" s="367" t="s">
        <v>675</v>
      </c>
      <c r="F36" s="367" t="s">
        <v>592</v>
      </c>
      <c r="G36" s="367" t="s">
        <v>676</v>
      </c>
      <c r="H36" s="367" t="s">
        <v>171</v>
      </c>
      <c r="I36" s="367" t="s">
        <v>462</v>
      </c>
      <c r="J36" s="365">
        <v>0.25</v>
      </c>
      <c r="K36" s="365">
        <v>0.5</v>
      </c>
      <c r="L36" s="365">
        <v>0.75</v>
      </c>
      <c r="M36" s="365">
        <v>1</v>
      </c>
      <c r="N36" s="365">
        <v>1</v>
      </c>
      <c r="O36" s="159"/>
      <c r="P36" s="159"/>
      <c r="Q36" s="159"/>
      <c r="R36" s="159"/>
      <c r="S36" s="159"/>
      <c r="T36" s="131" t="s">
        <v>679</v>
      </c>
      <c r="U36" s="132">
        <v>78943920</v>
      </c>
      <c r="V36" s="393"/>
      <c r="W36" s="145">
        <v>0.8</v>
      </c>
      <c r="X36" s="145"/>
      <c r="Y36" s="145"/>
      <c r="Z36" s="145"/>
      <c r="AA36" s="145"/>
      <c r="AB36" s="320"/>
    </row>
    <row r="37" spans="1:28" ht="90.75" customHeight="1">
      <c r="A37" s="368" t="s">
        <v>479</v>
      </c>
      <c r="B37" s="379" t="s">
        <v>680</v>
      </c>
      <c r="C37" s="354" t="s">
        <v>636</v>
      </c>
      <c r="D37" s="354" t="s">
        <v>637</v>
      </c>
      <c r="E37" s="354" t="s">
        <v>681</v>
      </c>
      <c r="F37" s="354" t="s">
        <v>354</v>
      </c>
      <c r="G37" s="354" t="s">
        <v>682</v>
      </c>
      <c r="H37" s="354" t="s">
        <v>171</v>
      </c>
      <c r="I37" s="354" t="s">
        <v>462</v>
      </c>
      <c r="J37" s="354">
        <v>0.25</v>
      </c>
      <c r="K37" s="354">
        <v>0.5</v>
      </c>
      <c r="L37" s="354">
        <v>0.75</v>
      </c>
      <c r="M37" s="354">
        <v>1</v>
      </c>
      <c r="N37" s="354">
        <v>1</v>
      </c>
      <c r="O37" s="160"/>
      <c r="P37" s="160"/>
      <c r="Q37" s="160"/>
      <c r="R37" s="160"/>
      <c r="S37" s="160"/>
      <c r="T37" s="133" t="s">
        <v>683</v>
      </c>
      <c r="U37" s="146">
        <f>4300000*11</f>
        <v>47300000</v>
      </c>
      <c r="V37" s="394">
        <f>+W37*X37+W37*Y37+W37*Z37+W37*AA37+W38*X38+W38*Y38+W38*Z38+W38*AA38</f>
        <v>0.125</v>
      </c>
      <c r="W37" s="147">
        <v>0.5</v>
      </c>
      <c r="X37" s="147"/>
      <c r="Y37" s="147"/>
      <c r="Z37" s="147"/>
      <c r="AA37" s="147"/>
      <c r="AB37" s="155" t="s">
        <v>684</v>
      </c>
    </row>
    <row r="38" spans="1:28" ht="65.099999999999994" customHeight="1">
      <c r="A38" s="369"/>
      <c r="B38" s="380" t="s">
        <v>685</v>
      </c>
      <c r="C38" s="356" t="s">
        <v>636</v>
      </c>
      <c r="D38" s="356" t="s">
        <v>637</v>
      </c>
      <c r="E38" s="356" t="s">
        <v>686</v>
      </c>
      <c r="F38" s="356" t="s">
        <v>354</v>
      </c>
      <c r="G38" s="356" t="s">
        <v>687</v>
      </c>
      <c r="H38" s="356" t="s">
        <v>171</v>
      </c>
      <c r="I38" s="356" t="s">
        <v>462</v>
      </c>
      <c r="J38" s="356">
        <v>0.25</v>
      </c>
      <c r="K38" s="356">
        <v>0.5</v>
      </c>
      <c r="L38" s="356">
        <v>0.75</v>
      </c>
      <c r="M38" s="356">
        <v>1</v>
      </c>
      <c r="N38" s="356">
        <v>1</v>
      </c>
      <c r="O38" s="161"/>
      <c r="P38" s="161"/>
      <c r="Q38" s="161"/>
      <c r="R38" s="161"/>
      <c r="S38" s="161"/>
      <c r="T38" s="133" t="s">
        <v>489</v>
      </c>
      <c r="U38" s="146">
        <v>0</v>
      </c>
      <c r="V38" s="395"/>
      <c r="W38" s="147">
        <v>0.5</v>
      </c>
      <c r="X38" s="147">
        <v>0.25</v>
      </c>
      <c r="Y38" s="147"/>
      <c r="Z38" s="147"/>
      <c r="AA38" s="147"/>
      <c r="AB38" s="181" t="s">
        <v>688</v>
      </c>
    </row>
    <row r="39" spans="1:28" ht="62.45" customHeight="1">
      <c r="A39" s="369"/>
      <c r="B39" s="360" t="s">
        <v>689</v>
      </c>
      <c r="C39" s="361" t="s">
        <v>690</v>
      </c>
      <c r="D39" s="354" t="s">
        <v>420</v>
      </c>
      <c r="E39" s="354" t="s">
        <v>691</v>
      </c>
      <c r="F39" s="354" t="s">
        <v>493</v>
      </c>
      <c r="G39" s="354" t="s">
        <v>692</v>
      </c>
      <c r="H39" s="354" t="s">
        <v>663</v>
      </c>
      <c r="I39" s="354" t="s">
        <v>462</v>
      </c>
      <c r="J39" s="354"/>
      <c r="K39" s="354"/>
      <c r="L39" s="357">
        <v>1</v>
      </c>
      <c r="M39" s="357">
        <v>2</v>
      </c>
      <c r="N39" s="357">
        <v>2</v>
      </c>
      <c r="O39" s="165"/>
      <c r="P39" s="165"/>
      <c r="Q39" s="165"/>
      <c r="R39" s="165"/>
      <c r="S39" s="165"/>
      <c r="T39" s="133" t="s">
        <v>495</v>
      </c>
      <c r="U39" s="146">
        <f>945000000</f>
        <v>945000000</v>
      </c>
      <c r="V39" s="394">
        <f>+W39*X39+W39*Y39+W39*Z39+W39*AA39+W40*X40+W40*Y40+W40*Z40+W40*AA40+W41*X41+W41*Y41+W41*Z41+W41*AA41</f>
        <v>0.16500000000000001</v>
      </c>
      <c r="W39" s="147">
        <v>0.6</v>
      </c>
      <c r="X39" s="147">
        <v>0</v>
      </c>
      <c r="Y39" s="147"/>
      <c r="Z39" s="147"/>
      <c r="AA39" s="147"/>
      <c r="AB39" s="181" t="s">
        <v>693</v>
      </c>
    </row>
    <row r="40" spans="1:28" ht="62.45" customHeight="1">
      <c r="A40" s="369"/>
      <c r="B40" s="360" t="s">
        <v>689</v>
      </c>
      <c r="C40" s="362" t="s">
        <v>690</v>
      </c>
      <c r="D40" s="355" t="s">
        <v>420</v>
      </c>
      <c r="E40" s="355" t="s">
        <v>691</v>
      </c>
      <c r="F40" s="355" t="s">
        <v>493</v>
      </c>
      <c r="G40" s="355" t="s">
        <v>692</v>
      </c>
      <c r="H40" s="355" t="s">
        <v>663</v>
      </c>
      <c r="I40" s="355" t="s">
        <v>462</v>
      </c>
      <c r="J40" s="355"/>
      <c r="K40" s="355"/>
      <c r="L40" s="358">
        <v>1</v>
      </c>
      <c r="M40" s="358">
        <v>2</v>
      </c>
      <c r="N40" s="358">
        <v>2</v>
      </c>
      <c r="O40" s="166"/>
      <c r="P40" s="166"/>
      <c r="Q40" s="166"/>
      <c r="R40" s="166"/>
      <c r="S40" s="166"/>
      <c r="T40" s="133" t="s">
        <v>694</v>
      </c>
      <c r="U40" s="146">
        <v>508538858</v>
      </c>
      <c r="V40" s="396"/>
      <c r="W40" s="147">
        <v>0.3</v>
      </c>
      <c r="X40" s="147">
        <v>0.55000000000000004</v>
      </c>
      <c r="Y40" s="147"/>
      <c r="Z40" s="147"/>
      <c r="AA40" s="147"/>
      <c r="AB40" s="181" t="s">
        <v>695</v>
      </c>
    </row>
    <row r="41" spans="1:28" ht="62.45" customHeight="1">
      <c r="A41" s="370"/>
      <c r="B41" s="360" t="s">
        <v>689</v>
      </c>
      <c r="C41" s="363" t="s">
        <v>690</v>
      </c>
      <c r="D41" s="356" t="s">
        <v>420</v>
      </c>
      <c r="E41" s="356" t="s">
        <v>691</v>
      </c>
      <c r="F41" s="356" t="s">
        <v>493</v>
      </c>
      <c r="G41" s="356" t="s">
        <v>692</v>
      </c>
      <c r="H41" s="356" t="s">
        <v>663</v>
      </c>
      <c r="I41" s="356" t="s">
        <v>462</v>
      </c>
      <c r="J41" s="356"/>
      <c r="K41" s="356"/>
      <c r="L41" s="359">
        <v>1</v>
      </c>
      <c r="M41" s="359">
        <v>2</v>
      </c>
      <c r="N41" s="359">
        <v>2</v>
      </c>
      <c r="O41" s="167"/>
      <c r="P41" s="167"/>
      <c r="Q41" s="167"/>
      <c r="R41" s="167"/>
      <c r="S41" s="167"/>
      <c r="T41" s="133" t="s">
        <v>696</v>
      </c>
      <c r="U41" s="146">
        <v>0</v>
      </c>
      <c r="V41" s="395"/>
      <c r="W41" s="147">
        <v>0.1</v>
      </c>
      <c r="X41" s="147"/>
      <c r="Y41" s="147"/>
      <c r="Z41" s="147"/>
      <c r="AA41" s="147"/>
      <c r="AB41" s="181" t="s">
        <v>697</v>
      </c>
    </row>
    <row r="42" spans="1:28" ht="256.5">
      <c r="A42" s="371" t="s">
        <v>504</v>
      </c>
      <c r="B42" s="148" t="s">
        <v>112</v>
      </c>
      <c r="C42" s="136" t="s">
        <v>698</v>
      </c>
      <c r="D42" s="136" t="s">
        <v>646</v>
      </c>
      <c r="E42" s="136" t="s">
        <v>699</v>
      </c>
      <c r="F42" s="136" t="s">
        <v>364</v>
      </c>
      <c r="G42" s="136" t="s">
        <v>68</v>
      </c>
      <c r="H42" s="136" t="s">
        <v>171</v>
      </c>
      <c r="I42" s="136" t="s">
        <v>462</v>
      </c>
      <c r="J42" s="135">
        <v>0</v>
      </c>
      <c r="K42" s="135">
        <v>0.5</v>
      </c>
      <c r="L42" s="135">
        <v>0.75</v>
      </c>
      <c r="M42" s="135">
        <v>1</v>
      </c>
      <c r="N42" s="135">
        <v>1</v>
      </c>
      <c r="O42" s="135"/>
      <c r="P42" s="135"/>
      <c r="Q42" s="135"/>
      <c r="R42" s="135"/>
      <c r="S42" s="135"/>
      <c r="T42" s="136" t="s">
        <v>508</v>
      </c>
      <c r="U42" s="134">
        <v>90200000</v>
      </c>
      <c r="V42" s="135">
        <f>+W42*X42+W42*Y42+W42*Z42+W42*AA42</f>
        <v>0</v>
      </c>
      <c r="W42" s="135">
        <v>1</v>
      </c>
      <c r="X42" s="135"/>
      <c r="Y42" s="135"/>
      <c r="Z42" s="135"/>
      <c r="AA42" s="135"/>
      <c r="AB42" s="156" t="s">
        <v>700</v>
      </c>
    </row>
    <row r="43" spans="1:28" ht="38.25" customHeight="1">
      <c r="A43" s="372"/>
      <c r="B43" s="348" t="s">
        <v>701</v>
      </c>
      <c r="C43" s="351" t="s">
        <v>669</v>
      </c>
      <c r="D43" s="351" t="s">
        <v>457</v>
      </c>
      <c r="E43" s="351" t="s">
        <v>702</v>
      </c>
      <c r="F43" s="351" t="s">
        <v>458</v>
      </c>
      <c r="G43" s="351" t="s">
        <v>703</v>
      </c>
      <c r="H43" s="351" t="s">
        <v>171</v>
      </c>
      <c r="I43" s="351">
        <v>100</v>
      </c>
      <c r="J43" s="351">
        <v>25</v>
      </c>
      <c r="K43" s="351">
        <v>50</v>
      </c>
      <c r="L43" s="351">
        <v>75</v>
      </c>
      <c r="M43" s="351">
        <v>100</v>
      </c>
      <c r="N43" s="351">
        <v>100</v>
      </c>
      <c r="O43" s="162"/>
      <c r="P43" s="162"/>
      <c r="Q43" s="162"/>
      <c r="R43" s="162"/>
      <c r="S43" s="162"/>
      <c r="T43" s="136" t="s">
        <v>704</v>
      </c>
      <c r="U43" s="134">
        <v>0</v>
      </c>
      <c r="V43" s="389">
        <f>+W43*X43+W43*Y43+W43*Z43+W43*AA43+W44*X44+W44*Y44+W44*Z44+W44*AA44+W45*X45+W45*Y45+W45*Z45+W45*AA45+W46*X46+W46*Y46+W46*Z46+W46*AA46+W47*X47+W47*Y47+W47*Z47+W47*AA47</f>
        <v>0.15000000000000002</v>
      </c>
      <c r="W43" s="135">
        <v>0.2</v>
      </c>
      <c r="X43" s="135">
        <v>0.25</v>
      </c>
      <c r="Y43" s="135"/>
      <c r="Z43" s="135"/>
      <c r="AA43" s="135"/>
      <c r="AB43" s="18" t="s">
        <v>705</v>
      </c>
    </row>
    <row r="44" spans="1:28" ht="37.5" customHeight="1">
      <c r="A44" s="372"/>
      <c r="B44" s="350" t="s">
        <v>706</v>
      </c>
      <c r="C44" s="352" t="s">
        <v>669</v>
      </c>
      <c r="D44" s="352" t="s">
        <v>457</v>
      </c>
      <c r="E44" s="352" t="s">
        <v>702</v>
      </c>
      <c r="F44" s="352"/>
      <c r="G44" s="352" t="s">
        <v>703</v>
      </c>
      <c r="H44" s="352" t="s">
        <v>171</v>
      </c>
      <c r="I44" s="352">
        <v>100</v>
      </c>
      <c r="J44" s="352">
        <v>25</v>
      </c>
      <c r="K44" s="352">
        <v>50</v>
      </c>
      <c r="L44" s="352">
        <v>75</v>
      </c>
      <c r="M44" s="352">
        <v>100</v>
      </c>
      <c r="N44" s="352">
        <v>100</v>
      </c>
      <c r="O44" s="163"/>
      <c r="P44" s="163"/>
      <c r="Q44" s="163"/>
      <c r="R44" s="163"/>
      <c r="S44" s="163"/>
      <c r="T44" s="136" t="s">
        <v>707</v>
      </c>
      <c r="U44" s="134">
        <v>0</v>
      </c>
      <c r="V44" s="397"/>
      <c r="W44" s="135">
        <v>0.2</v>
      </c>
      <c r="X44" s="135"/>
      <c r="Y44" s="135"/>
      <c r="Z44" s="135"/>
      <c r="AA44" s="135"/>
      <c r="AB44" s="18"/>
    </row>
    <row r="45" spans="1:28" ht="28.5" customHeight="1">
      <c r="A45" s="372"/>
      <c r="B45" s="350" t="s">
        <v>706</v>
      </c>
      <c r="C45" s="352" t="s">
        <v>669</v>
      </c>
      <c r="D45" s="352" t="s">
        <v>457</v>
      </c>
      <c r="E45" s="352" t="s">
        <v>702</v>
      </c>
      <c r="F45" s="352"/>
      <c r="G45" s="352" t="s">
        <v>703</v>
      </c>
      <c r="H45" s="352" t="s">
        <v>171</v>
      </c>
      <c r="I45" s="352">
        <v>100</v>
      </c>
      <c r="J45" s="352">
        <v>25</v>
      </c>
      <c r="K45" s="352">
        <v>50</v>
      </c>
      <c r="L45" s="352">
        <v>75</v>
      </c>
      <c r="M45" s="352">
        <v>100</v>
      </c>
      <c r="N45" s="352">
        <v>100</v>
      </c>
      <c r="O45" s="163"/>
      <c r="P45" s="163"/>
      <c r="Q45" s="163"/>
      <c r="R45" s="163"/>
      <c r="S45" s="163"/>
      <c r="T45" s="136" t="s">
        <v>519</v>
      </c>
      <c r="U45" s="134">
        <v>0</v>
      </c>
      <c r="V45" s="397"/>
      <c r="W45" s="135">
        <v>0.2</v>
      </c>
      <c r="X45" s="135">
        <v>0.25</v>
      </c>
      <c r="Y45" s="135"/>
      <c r="Z45" s="135"/>
      <c r="AA45" s="135"/>
      <c r="AB45" s="18" t="s">
        <v>705</v>
      </c>
    </row>
    <row r="46" spans="1:28" ht="77.25" customHeight="1">
      <c r="A46" s="372"/>
      <c r="B46" s="350" t="s">
        <v>706</v>
      </c>
      <c r="C46" s="352" t="s">
        <v>669</v>
      </c>
      <c r="D46" s="352" t="s">
        <v>457</v>
      </c>
      <c r="E46" s="352" t="s">
        <v>702</v>
      </c>
      <c r="F46" s="352"/>
      <c r="G46" s="352" t="s">
        <v>703</v>
      </c>
      <c r="H46" s="352" t="s">
        <v>171</v>
      </c>
      <c r="I46" s="352">
        <v>100</v>
      </c>
      <c r="J46" s="352">
        <v>25</v>
      </c>
      <c r="K46" s="352">
        <v>50</v>
      </c>
      <c r="L46" s="352">
        <v>75</v>
      </c>
      <c r="M46" s="352">
        <v>100</v>
      </c>
      <c r="N46" s="352">
        <v>100</v>
      </c>
      <c r="O46" s="163"/>
      <c r="P46" s="163"/>
      <c r="Q46" s="163"/>
      <c r="R46" s="163"/>
      <c r="S46" s="163"/>
      <c r="T46" s="136" t="s">
        <v>708</v>
      </c>
      <c r="U46" s="134">
        <v>0</v>
      </c>
      <c r="V46" s="397"/>
      <c r="W46" s="135">
        <v>0.2</v>
      </c>
      <c r="X46" s="135">
        <v>0.25</v>
      </c>
      <c r="Y46" s="135"/>
      <c r="Z46" s="135"/>
      <c r="AA46" s="135"/>
      <c r="AB46" s="18" t="s">
        <v>709</v>
      </c>
    </row>
    <row r="47" spans="1:28" ht="37.5" customHeight="1">
      <c r="A47" s="372"/>
      <c r="B47" s="349" t="s">
        <v>706</v>
      </c>
      <c r="C47" s="353" t="s">
        <v>669</v>
      </c>
      <c r="D47" s="353" t="s">
        <v>457</v>
      </c>
      <c r="E47" s="353" t="s">
        <v>702</v>
      </c>
      <c r="F47" s="353"/>
      <c r="G47" s="353" t="s">
        <v>703</v>
      </c>
      <c r="H47" s="353" t="s">
        <v>171</v>
      </c>
      <c r="I47" s="353">
        <v>100</v>
      </c>
      <c r="J47" s="353">
        <v>25</v>
      </c>
      <c r="K47" s="353">
        <v>50</v>
      </c>
      <c r="L47" s="353">
        <v>75</v>
      </c>
      <c r="M47" s="353">
        <v>100</v>
      </c>
      <c r="N47" s="353">
        <v>100</v>
      </c>
      <c r="O47" s="164"/>
      <c r="P47" s="164"/>
      <c r="Q47" s="164"/>
      <c r="R47" s="164"/>
      <c r="S47" s="164"/>
      <c r="T47" s="136" t="s">
        <v>710</v>
      </c>
      <c r="U47" s="134">
        <v>0</v>
      </c>
      <c r="V47" s="390"/>
      <c r="W47" s="135">
        <v>0.2</v>
      </c>
      <c r="X47" s="135"/>
      <c r="Y47" s="135"/>
      <c r="Z47" s="135"/>
      <c r="AA47" s="135"/>
    </row>
    <row r="48" spans="1:28" ht="96" customHeight="1">
      <c r="A48" s="372"/>
      <c r="B48" s="342" t="s">
        <v>711</v>
      </c>
      <c r="C48" s="327" t="s">
        <v>712</v>
      </c>
      <c r="D48" s="327" t="s">
        <v>420</v>
      </c>
      <c r="E48" s="327" t="s">
        <v>713</v>
      </c>
      <c r="F48" s="327" t="s">
        <v>522</v>
      </c>
      <c r="G48" s="327" t="s">
        <v>714</v>
      </c>
      <c r="H48" s="327" t="s">
        <v>171</v>
      </c>
      <c r="I48" s="327">
        <v>0.94</v>
      </c>
      <c r="J48" s="327">
        <v>0.15</v>
      </c>
      <c r="K48" s="327">
        <v>0.4</v>
      </c>
      <c r="L48" s="327">
        <v>0.75</v>
      </c>
      <c r="M48" s="327">
        <v>1</v>
      </c>
      <c r="N48" s="327">
        <v>1</v>
      </c>
      <c r="O48" s="168"/>
      <c r="P48" s="168"/>
      <c r="Q48" s="168"/>
      <c r="R48" s="168"/>
      <c r="S48" s="168"/>
      <c r="T48" s="136" t="s">
        <v>715</v>
      </c>
      <c r="U48" s="134">
        <v>0</v>
      </c>
      <c r="V48" s="389">
        <f>+W48*X48+W48*Y48+W48*Z48+W48*AA48+W49*X49+W49*Y49+W49*Z49+W49*AA49+W50*X50+W50*Y50+W50*Z50+W50*AA50+W51*X51+W51*Y51+W51*Z51+W51*AA51</f>
        <v>0.19500000000000001</v>
      </c>
      <c r="W48" s="135">
        <v>0.25</v>
      </c>
      <c r="X48" s="135"/>
      <c r="Y48" s="135"/>
      <c r="Z48" s="135"/>
      <c r="AA48" s="135"/>
      <c r="AB48" s="18" t="s">
        <v>716</v>
      </c>
    </row>
    <row r="49" spans="1:30" ht="42.75" customHeight="1">
      <c r="A49" s="372"/>
      <c r="B49" s="343" t="s">
        <v>711</v>
      </c>
      <c r="C49" s="328" t="s">
        <v>712</v>
      </c>
      <c r="D49" s="328" t="s">
        <v>420</v>
      </c>
      <c r="E49" s="328" t="s">
        <v>713</v>
      </c>
      <c r="F49" s="328" t="s">
        <v>522</v>
      </c>
      <c r="G49" s="328" t="s">
        <v>717</v>
      </c>
      <c r="H49" s="328" t="s">
        <v>171</v>
      </c>
      <c r="I49" s="328">
        <v>0.94</v>
      </c>
      <c r="J49" s="328">
        <v>0.15</v>
      </c>
      <c r="K49" s="328">
        <v>0.4</v>
      </c>
      <c r="L49" s="328">
        <v>0.75</v>
      </c>
      <c r="M49" s="328">
        <v>1</v>
      </c>
      <c r="N49" s="328">
        <v>1</v>
      </c>
      <c r="O49" s="170"/>
      <c r="P49" s="170"/>
      <c r="Q49" s="170"/>
      <c r="R49" s="170"/>
      <c r="S49" s="170"/>
      <c r="T49" s="136" t="s">
        <v>718</v>
      </c>
      <c r="U49" s="134">
        <v>44000000</v>
      </c>
      <c r="V49" s="397"/>
      <c r="W49" s="135">
        <v>0.25</v>
      </c>
      <c r="X49" s="135">
        <v>0.15</v>
      </c>
      <c r="Y49" s="135"/>
      <c r="Z49" s="135"/>
      <c r="AA49" s="135"/>
      <c r="AB49" s="18" t="s">
        <v>719</v>
      </c>
    </row>
    <row r="50" spans="1:30" ht="50.1" customHeight="1">
      <c r="A50" s="372"/>
      <c r="B50" s="343" t="s">
        <v>711</v>
      </c>
      <c r="C50" s="328" t="s">
        <v>712</v>
      </c>
      <c r="D50" s="328" t="s">
        <v>420</v>
      </c>
      <c r="E50" s="328" t="s">
        <v>713</v>
      </c>
      <c r="F50" s="328" t="s">
        <v>522</v>
      </c>
      <c r="G50" s="328" t="s">
        <v>720</v>
      </c>
      <c r="H50" s="328" t="s">
        <v>171</v>
      </c>
      <c r="I50" s="328">
        <v>0.94</v>
      </c>
      <c r="J50" s="328">
        <v>0.15</v>
      </c>
      <c r="K50" s="328">
        <v>0.4</v>
      </c>
      <c r="L50" s="328">
        <v>0.75</v>
      </c>
      <c r="M50" s="328">
        <v>1</v>
      </c>
      <c r="N50" s="328">
        <v>1</v>
      </c>
      <c r="O50" s="170"/>
      <c r="P50" s="170"/>
      <c r="Q50" s="170"/>
      <c r="R50" s="170"/>
      <c r="S50" s="170"/>
      <c r="T50" s="136" t="s">
        <v>721</v>
      </c>
      <c r="U50" s="134">
        <v>0</v>
      </c>
      <c r="V50" s="397"/>
      <c r="W50" s="135">
        <v>0.25</v>
      </c>
      <c r="X50" s="135">
        <v>0.3</v>
      </c>
      <c r="Y50" s="135"/>
      <c r="Z50" s="135"/>
      <c r="AA50" s="135"/>
      <c r="AB50" s="18" t="s">
        <v>722</v>
      </c>
    </row>
    <row r="51" spans="1:30" ht="37.5" customHeight="1">
      <c r="A51" s="372"/>
      <c r="B51" s="344" t="s">
        <v>711</v>
      </c>
      <c r="C51" s="329" t="s">
        <v>712</v>
      </c>
      <c r="D51" s="329" t="s">
        <v>420</v>
      </c>
      <c r="E51" s="329" t="s">
        <v>713</v>
      </c>
      <c r="F51" s="329" t="s">
        <v>522</v>
      </c>
      <c r="G51" s="329" t="s">
        <v>723</v>
      </c>
      <c r="H51" s="329" t="s">
        <v>171</v>
      </c>
      <c r="I51" s="329">
        <v>0.94</v>
      </c>
      <c r="J51" s="329">
        <v>0.15</v>
      </c>
      <c r="K51" s="329">
        <v>0.4</v>
      </c>
      <c r="L51" s="329">
        <v>0.75</v>
      </c>
      <c r="M51" s="329">
        <v>1</v>
      </c>
      <c r="N51" s="329">
        <v>1</v>
      </c>
      <c r="O51" s="169"/>
      <c r="P51" s="169"/>
      <c r="Q51" s="169"/>
      <c r="R51" s="169"/>
      <c r="S51" s="169"/>
      <c r="T51" s="136" t="s">
        <v>724</v>
      </c>
      <c r="U51" s="134">
        <v>0</v>
      </c>
      <c r="V51" s="390"/>
      <c r="W51" s="135">
        <v>0.25</v>
      </c>
      <c r="X51" s="135">
        <v>0.33</v>
      </c>
      <c r="Y51" s="135"/>
      <c r="Z51" s="135"/>
      <c r="AA51" s="135"/>
      <c r="AB51" t="s">
        <v>725</v>
      </c>
    </row>
    <row r="52" spans="1:30" ht="38.25" customHeight="1">
      <c r="A52" s="372"/>
      <c r="B52" s="342" t="s">
        <v>726</v>
      </c>
      <c r="C52" s="327" t="s">
        <v>727</v>
      </c>
      <c r="D52" s="327" t="s">
        <v>420</v>
      </c>
      <c r="E52" s="327" t="s">
        <v>728</v>
      </c>
      <c r="F52" s="327" t="s">
        <v>536</v>
      </c>
      <c r="G52" s="327" t="s">
        <v>729</v>
      </c>
      <c r="H52" s="327" t="s">
        <v>171</v>
      </c>
      <c r="I52" s="327" t="s">
        <v>462</v>
      </c>
      <c r="J52" s="327">
        <v>1</v>
      </c>
      <c r="K52" s="327">
        <v>1</v>
      </c>
      <c r="L52" s="327">
        <v>1</v>
      </c>
      <c r="M52" s="327">
        <v>1</v>
      </c>
      <c r="N52" s="327">
        <v>1</v>
      </c>
      <c r="O52" s="168"/>
      <c r="P52" s="168"/>
      <c r="Q52" s="168"/>
      <c r="R52" s="168"/>
      <c r="S52" s="168"/>
      <c r="T52" s="136" t="s">
        <v>730</v>
      </c>
      <c r="U52" s="134">
        <v>0</v>
      </c>
      <c r="V52" s="398">
        <f>+W52*X52+W52*Y52+W52*Z52+W52*AA52+W53*X53+W53*Y53+W53*Z53+W53*AA53+W54*X54+W54*Y54+W54*Z54+W54*AA54</f>
        <v>0</v>
      </c>
      <c r="W52" s="135">
        <v>0.3</v>
      </c>
      <c r="X52" s="135"/>
      <c r="Y52" s="135"/>
      <c r="Z52" s="135"/>
      <c r="AA52" s="135"/>
    </row>
    <row r="53" spans="1:30" ht="37.5" customHeight="1">
      <c r="A53" s="372"/>
      <c r="B53" s="343" t="s">
        <v>726</v>
      </c>
      <c r="C53" s="328" t="s">
        <v>727</v>
      </c>
      <c r="D53" s="328" t="s">
        <v>420</v>
      </c>
      <c r="E53" s="328" t="s">
        <v>728</v>
      </c>
      <c r="F53" s="328" t="s">
        <v>536</v>
      </c>
      <c r="G53" s="328" t="s">
        <v>729</v>
      </c>
      <c r="H53" s="328" t="s">
        <v>171</v>
      </c>
      <c r="I53" s="328" t="s">
        <v>462</v>
      </c>
      <c r="J53" s="328">
        <v>0.25</v>
      </c>
      <c r="K53" s="328">
        <v>0.25</v>
      </c>
      <c r="L53" s="328">
        <v>0.25</v>
      </c>
      <c r="M53" s="328">
        <v>0.25</v>
      </c>
      <c r="N53" s="328">
        <v>1</v>
      </c>
      <c r="O53" s="170"/>
      <c r="P53" s="170"/>
      <c r="Q53" s="170"/>
      <c r="R53" s="170"/>
      <c r="S53" s="170"/>
      <c r="T53" s="136" t="s">
        <v>543</v>
      </c>
      <c r="U53" s="134">
        <v>240000000</v>
      </c>
      <c r="V53" s="399"/>
      <c r="W53" s="135">
        <v>0.6</v>
      </c>
      <c r="X53" s="135"/>
      <c r="Y53" s="135"/>
      <c r="Z53" s="135"/>
      <c r="AA53" s="135"/>
    </row>
    <row r="54" spans="1:30" ht="37.5" customHeight="1">
      <c r="A54" s="372"/>
      <c r="B54" s="344" t="s">
        <v>726</v>
      </c>
      <c r="C54" s="329" t="s">
        <v>727</v>
      </c>
      <c r="D54" s="329" t="s">
        <v>420</v>
      </c>
      <c r="E54" s="329" t="s">
        <v>728</v>
      </c>
      <c r="F54" s="329" t="s">
        <v>536</v>
      </c>
      <c r="G54" s="329" t="s">
        <v>729</v>
      </c>
      <c r="H54" s="329" t="s">
        <v>171</v>
      </c>
      <c r="I54" s="329" t="s">
        <v>462</v>
      </c>
      <c r="J54" s="329">
        <v>0</v>
      </c>
      <c r="K54" s="329">
        <v>0</v>
      </c>
      <c r="L54" s="329">
        <v>0</v>
      </c>
      <c r="M54" s="329">
        <v>1</v>
      </c>
      <c r="N54" s="329">
        <v>1</v>
      </c>
      <c r="O54" s="169"/>
      <c r="P54" s="169"/>
      <c r="Q54" s="169"/>
      <c r="R54" s="169"/>
      <c r="S54" s="169"/>
      <c r="T54" s="136" t="s">
        <v>731</v>
      </c>
      <c r="U54" s="134">
        <v>0</v>
      </c>
      <c r="V54" s="400"/>
      <c r="W54" s="135">
        <v>0.1</v>
      </c>
      <c r="X54" s="135"/>
      <c r="Y54" s="135"/>
      <c r="Z54" s="135"/>
      <c r="AA54" s="135"/>
    </row>
    <row r="55" spans="1:30" ht="39" customHeight="1">
      <c r="A55" s="372"/>
      <c r="B55" s="345" t="s">
        <v>732</v>
      </c>
      <c r="C55" s="330" t="s">
        <v>733</v>
      </c>
      <c r="D55" s="330" t="s">
        <v>420</v>
      </c>
      <c r="E55" s="330" t="s">
        <v>734</v>
      </c>
      <c r="F55" s="330" t="s">
        <v>549</v>
      </c>
      <c r="G55" s="330" t="s">
        <v>734</v>
      </c>
      <c r="H55" s="330" t="s">
        <v>171</v>
      </c>
      <c r="I55" s="330" t="s">
        <v>462</v>
      </c>
      <c r="J55" s="327">
        <v>0.15</v>
      </c>
      <c r="K55" s="327">
        <v>0.5</v>
      </c>
      <c r="L55" s="327">
        <v>0.65</v>
      </c>
      <c r="M55" s="327">
        <v>1</v>
      </c>
      <c r="N55" s="327">
        <v>1</v>
      </c>
      <c r="O55" s="168"/>
      <c r="P55" s="168"/>
      <c r="Q55" s="168"/>
      <c r="R55" s="168"/>
      <c r="S55" s="168"/>
      <c r="T55" s="136" t="s">
        <v>551</v>
      </c>
      <c r="U55" s="136" t="s">
        <v>735</v>
      </c>
      <c r="V55" s="398">
        <f>+W55*X55+W55*Y55+W55*Z55+W55*AA55+W56*X56+W56*Y56+W56*Z56+W56*AA56+W57*X57+W57*Y57+W57*Z57+W57*AA57</f>
        <v>0</v>
      </c>
      <c r="W55" s="137">
        <v>0.34</v>
      </c>
      <c r="X55" s="137"/>
      <c r="Y55" s="137"/>
      <c r="Z55" s="137"/>
      <c r="AA55" s="137"/>
      <c r="AB55" s="18" t="s">
        <v>736</v>
      </c>
    </row>
    <row r="56" spans="1:30" ht="78" customHeight="1">
      <c r="A56" s="372"/>
      <c r="B56" s="346" t="s">
        <v>732</v>
      </c>
      <c r="C56" s="331" t="s">
        <v>733</v>
      </c>
      <c r="D56" s="331" t="s">
        <v>420</v>
      </c>
      <c r="E56" s="331" t="s">
        <v>734</v>
      </c>
      <c r="F56" s="331" t="s">
        <v>549</v>
      </c>
      <c r="G56" s="331" t="s">
        <v>734</v>
      </c>
      <c r="H56" s="331" t="s">
        <v>171</v>
      </c>
      <c r="I56" s="331" t="s">
        <v>462</v>
      </c>
      <c r="J56" s="328">
        <v>0.15</v>
      </c>
      <c r="K56" s="328">
        <v>0.5</v>
      </c>
      <c r="L56" s="328">
        <v>0.65</v>
      </c>
      <c r="M56" s="328">
        <v>1</v>
      </c>
      <c r="N56" s="328">
        <v>1</v>
      </c>
      <c r="O56" s="170"/>
      <c r="P56" s="170"/>
      <c r="Q56" s="170"/>
      <c r="R56" s="170"/>
      <c r="S56" s="170"/>
      <c r="T56" s="136" t="s">
        <v>737</v>
      </c>
      <c r="U56" s="136" t="s">
        <v>738</v>
      </c>
      <c r="V56" s="399"/>
      <c r="W56" s="137">
        <v>0.33</v>
      </c>
      <c r="X56" s="137"/>
      <c r="Y56" s="137"/>
      <c r="Z56" s="137"/>
      <c r="AA56" s="137"/>
    </row>
    <row r="57" spans="1:30" ht="62.25" customHeight="1">
      <c r="A57" s="372"/>
      <c r="B57" s="347" t="s">
        <v>732</v>
      </c>
      <c r="C57" s="332" t="s">
        <v>733</v>
      </c>
      <c r="D57" s="332" t="s">
        <v>420</v>
      </c>
      <c r="E57" s="332" t="s">
        <v>734</v>
      </c>
      <c r="F57" s="332" t="s">
        <v>549</v>
      </c>
      <c r="G57" s="332" t="s">
        <v>734</v>
      </c>
      <c r="H57" s="332" t="s">
        <v>171</v>
      </c>
      <c r="I57" s="332" t="s">
        <v>462</v>
      </c>
      <c r="J57" s="329">
        <v>0.15</v>
      </c>
      <c r="K57" s="329">
        <v>0.5</v>
      </c>
      <c r="L57" s="329">
        <v>0.65</v>
      </c>
      <c r="M57" s="329">
        <v>1</v>
      </c>
      <c r="N57" s="329">
        <v>1</v>
      </c>
      <c r="O57" s="169"/>
      <c r="P57" s="169"/>
      <c r="Q57" s="169"/>
      <c r="R57" s="169"/>
      <c r="S57" s="169"/>
      <c r="T57" s="136" t="s">
        <v>739</v>
      </c>
      <c r="U57" s="136" t="s">
        <v>738</v>
      </c>
      <c r="V57" s="400"/>
      <c r="W57" s="137">
        <v>0.33</v>
      </c>
      <c r="X57" s="137"/>
      <c r="Y57" s="137"/>
      <c r="Z57" s="137"/>
      <c r="AA57" s="137"/>
      <c r="AB57" s="18" t="s">
        <v>736</v>
      </c>
    </row>
    <row r="58" spans="1:30" ht="39" customHeight="1">
      <c r="A58" s="372"/>
      <c r="B58" s="342" t="s">
        <v>740</v>
      </c>
      <c r="C58" s="327" t="s">
        <v>741</v>
      </c>
      <c r="D58" s="327" t="s">
        <v>457</v>
      </c>
      <c r="E58" s="327" t="s">
        <v>194</v>
      </c>
      <c r="F58" s="327" t="s">
        <v>563</v>
      </c>
      <c r="G58" s="327" t="s">
        <v>196</v>
      </c>
      <c r="H58" s="327" t="s">
        <v>171</v>
      </c>
      <c r="I58" s="327">
        <v>0.98</v>
      </c>
      <c r="J58" s="327">
        <v>0.24</v>
      </c>
      <c r="K58" s="327">
        <v>0.45</v>
      </c>
      <c r="L58" s="327">
        <v>0.83</v>
      </c>
      <c r="M58" s="327">
        <v>1</v>
      </c>
      <c r="N58" s="327">
        <v>1</v>
      </c>
      <c r="O58" s="168"/>
      <c r="P58" s="168"/>
      <c r="Q58" s="168"/>
      <c r="R58" s="168"/>
      <c r="S58" s="168"/>
      <c r="T58" s="136" t="s">
        <v>566</v>
      </c>
      <c r="U58" s="134">
        <v>0</v>
      </c>
      <c r="V58" s="389">
        <f>+W58*X58+W58*Y58+W58*Z58+W58*AA58+W59*X59+W59*Y59+W59*Z59+W59*AA59</f>
        <v>0</v>
      </c>
      <c r="W58" s="135">
        <v>0.5</v>
      </c>
      <c r="X58" s="135"/>
      <c r="Y58" s="135"/>
      <c r="Z58" s="135"/>
      <c r="AA58" s="135"/>
    </row>
    <row r="59" spans="1:30" ht="39" customHeight="1">
      <c r="A59" s="372"/>
      <c r="B59" s="344" t="s">
        <v>740</v>
      </c>
      <c r="C59" s="329" t="s">
        <v>741</v>
      </c>
      <c r="D59" s="329" t="s">
        <v>457</v>
      </c>
      <c r="E59" s="329" t="s">
        <v>194</v>
      </c>
      <c r="F59" s="329" t="s">
        <v>563</v>
      </c>
      <c r="G59" s="329" t="s">
        <v>196</v>
      </c>
      <c r="H59" s="329" t="s">
        <v>171</v>
      </c>
      <c r="I59" s="329">
        <v>0.98</v>
      </c>
      <c r="J59" s="329">
        <v>0.24</v>
      </c>
      <c r="K59" s="329">
        <v>0.45</v>
      </c>
      <c r="L59" s="329">
        <v>0.83</v>
      </c>
      <c r="M59" s="329">
        <v>1</v>
      </c>
      <c r="N59" s="329">
        <v>1</v>
      </c>
      <c r="O59" s="169"/>
      <c r="P59" s="169"/>
      <c r="Q59" s="169"/>
      <c r="R59" s="169"/>
      <c r="S59" s="169"/>
      <c r="T59" s="136" t="s">
        <v>569</v>
      </c>
      <c r="U59" s="134">
        <v>0</v>
      </c>
      <c r="V59" s="390"/>
      <c r="W59" s="135">
        <v>0.5</v>
      </c>
      <c r="X59" s="135"/>
      <c r="Y59" s="135"/>
      <c r="Z59" s="135"/>
      <c r="AA59" s="135"/>
      <c r="AD59">
        <v>100</v>
      </c>
    </row>
    <row r="60" spans="1:30" ht="63.75">
      <c r="A60" s="372"/>
      <c r="B60" s="342" t="s">
        <v>742</v>
      </c>
      <c r="C60" s="327" t="s">
        <v>743</v>
      </c>
      <c r="D60" s="327" t="s">
        <v>457</v>
      </c>
      <c r="E60" s="327" t="s">
        <v>744</v>
      </c>
      <c r="F60" s="327" t="s">
        <v>572</v>
      </c>
      <c r="G60" s="327" t="s">
        <v>193</v>
      </c>
      <c r="H60" s="327" t="s">
        <v>171</v>
      </c>
      <c r="I60" s="327">
        <v>1</v>
      </c>
      <c r="J60" s="327">
        <v>0.05</v>
      </c>
      <c r="K60" s="327">
        <v>0.15</v>
      </c>
      <c r="L60" s="327">
        <v>0.95</v>
      </c>
      <c r="M60" s="327">
        <v>1</v>
      </c>
      <c r="N60" s="327">
        <v>1</v>
      </c>
      <c r="O60" s="168"/>
      <c r="P60" s="168"/>
      <c r="Q60" s="168"/>
      <c r="R60" s="168"/>
      <c r="S60" s="168"/>
      <c r="T60" s="136" t="s">
        <v>574</v>
      </c>
      <c r="U60" s="134">
        <v>0</v>
      </c>
      <c r="V60" s="389">
        <f>+W60*X60+W60*Y60+W60*Z60+W60*AA60+W61*X61+W61*Y61+W61*Z61+W61*AA61</f>
        <v>0</v>
      </c>
      <c r="W60" s="135">
        <v>0.5</v>
      </c>
      <c r="X60" s="135"/>
      <c r="Y60" s="135"/>
      <c r="Z60" s="135"/>
      <c r="AA60" s="135"/>
      <c r="AD60">
        <v>23</v>
      </c>
    </row>
    <row r="61" spans="1:30" ht="51.75" customHeight="1">
      <c r="A61" s="372"/>
      <c r="B61" s="344" t="s">
        <v>742</v>
      </c>
      <c r="C61" s="329" t="s">
        <v>743</v>
      </c>
      <c r="D61" s="329" t="s">
        <v>457</v>
      </c>
      <c r="E61" s="329" t="s">
        <v>744</v>
      </c>
      <c r="F61" s="329" t="s">
        <v>572</v>
      </c>
      <c r="G61" s="329" t="s">
        <v>193</v>
      </c>
      <c r="H61" s="329" t="s">
        <v>171</v>
      </c>
      <c r="I61" s="329">
        <v>1</v>
      </c>
      <c r="J61" s="329">
        <v>0.05</v>
      </c>
      <c r="K61" s="329">
        <v>0.15</v>
      </c>
      <c r="L61" s="329">
        <v>0.95</v>
      </c>
      <c r="M61" s="329">
        <v>1</v>
      </c>
      <c r="N61" s="329">
        <v>1</v>
      </c>
      <c r="O61" s="169"/>
      <c r="P61" s="169"/>
      <c r="Q61" s="169"/>
      <c r="R61" s="169"/>
      <c r="S61" s="169"/>
      <c r="T61" s="136" t="s">
        <v>745</v>
      </c>
      <c r="U61" s="134">
        <v>0</v>
      </c>
      <c r="V61" s="390"/>
      <c r="W61" s="135">
        <v>0.5</v>
      </c>
      <c r="X61" s="135"/>
      <c r="Y61" s="135"/>
      <c r="Z61" s="135"/>
      <c r="AA61" s="135"/>
      <c r="AD61">
        <f>+AD59/AD60</f>
        <v>4.3478260869565215</v>
      </c>
    </row>
    <row r="62" spans="1:30" ht="42" customHeight="1">
      <c r="A62" s="372"/>
      <c r="B62" s="342" t="s">
        <v>746</v>
      </c>
      <c r="C62" s="327" t="s">
        <v>580</v>
      </c>
      <c r="D62" s="327" t="s">
        <v>420</v>
      </c>
      <c r="E62" s="327" t="s">
        <v>177</v>
      </c>
      <c r="F62" s="327" t="s">
        <v>581</v>
      </c>
      <c r="G62" s="327" t="s">
        <v>179</v>
      </c>
      <c r="H62" s="327" t="s">
        <v>171</v>
      </c>
      <c r="I62" s="327" t="s">
        <v>462</v>
      </c>
      <c r="J62" s="327">
        <v>1</v>
      </c>
      <c r="K62" s="327">
        <v>1</v>
      </c>
      <c r="L62" s="327">
        <v>1</v>
      </c>
      <c r="M62" s="327">
        <v>1</v>
      </c>
      <c r="N62" s="327">
        <v>1</v>
      </c>
      <c r="O62" s="168"/>
      <c r="P62" s="168"/>
      <c r="Q62" s="168"/>
      <c r="R62" s="168"/>
      <c r="S62" s="168"/>
      <c r="T62" s="136" t="s">
        <v>584</v>
      </c>
      <c r="U62" s="134">
        <v>0</v>
      </c>
      <c r="V62" s="389">
        <f>+W62*X62+W62*Y62+W62*Z62+W62*AA62+W63*X63+W63*Y63+W63*Z63+W63*AA63</f>
        <v>0</v>
      </c>
      <c r="W62" s="135">
        <v>0.5</v>
      </c>
      <c r="X62" s="135"/>
      <c r="Y62" s="135"/>
      <c r="Z62" s="135"/>
      <c r="AA62" s="135"/>
    </row>
    <row r="63" spans="1:30" ht="39" customHeight="1">
      <c r="A63" s="372"/>
      <c r="B63" s="344" t="s">
        <v>746</v>
      </c>
      <c r="C63" s="329" t="s">
        <v>580</v>
      </c>
      <c r="D63" s="329" t="s">
        <v>420</v>
      </c>
      <c r="E63" s="329" t="s">
        <v>177</v>
      </c>
      <c r="F63" s="329" t="s">
        <v>581</v>
      </c>
      <c r="G63" s="329" t="s">
        <v>179</v>
      </c>
      <c r="H63" s="329" t="s">
        <v>171</v>
      </c>
      <c r="I63" s="329" t="s">
        <v>462</v>
      </c>
      <c r="J63" s="329">
        <v>1</v>
      </c>
      <c r="K63" s="329">
        <v>1</v>
      </c>
      <c r="L63" s="329">
        <v>1</v>
      </c>
      <c r="M63" s="329">
        <v>1</v>
      </c>
      <c r="N63" s="329">
        <v>1</v>
      </c>
      <c r="O63" s="169"/>
      <c r="P63" s="169"/>
      <c r="Q63" s="169"/>
      <c r="R63" s="169"/>
      <c r="S63" s="169"/>
      <c r="T63" s="136" t="s">
        <v>588</v>
      </c>
      <c r="U63" s="134">
        <v>0</v>
      </c>
      <c r="V63" s="390"/>
      <c r="W63" s="135">
        <v>0.5</v>
      </c>
      <c r="X63" s="135"/>
      <c r="Y63" s="135"/>
      <c r="Z63" s="135"/>
      <c r="AA63" s="135"/>
    </row>
    <row r="64" spans="1:30" ht="42" customHeight="1">
      <c r="A64" s="372"/>
      <c r="B64" s="348" t="s">
        <v>747</v>
      </c>
      <c r="C64" s="327" t="s">
        <v>748</v>
      </c>
      <c r="D64" s="327" t="s">
        <v>457</v>
      </c>
      <c r="E64" s="327" t="s">
        <v>205</v>
      </c>
      <c r="F64" s="327" t="s">
        <v>592</v>
      </c>
      <c r="G64" s="327" t="s">
        <v>749</v>
      </c>
      <c r="H64" s="327" t="s">
        <v>171</v>
      </c>
      <c r="I64" s="327">
        <v>1</v>
      </c>
      <c r="J64" s="327">
        <v>0.27</v>
      </c>
      <c r="K64" s="327">
        <v>0.53</v>
      </c>
      <c r="L64" s="327">
        <v>0.8</v>
      </c>
      <c r="M64" s="327">
        <v>1</v>
      </c>
      <c r="N64" s="327">
        <v>1</v>
      </c>
      <c r="O64" s="168"/>
      <c r="P64" s="168"/>
      <c r="Q64" s="168"/>
      <c r="R64" s="168"/>
      <c r="S64" s="168"/>
      <c r="T64" s="136" t="s">
        <v>750</v>
      </c>
      <c r="U64" s="134">
        <v>0</v>
      </c>
      <c r="V64" s="389">
        <f>+W64*X64+W64*Y64+W64*Z64+W64*AA64+W65*X65+W65*Y65+W65*Z65+W65*AA65</f>
        <v>0</v>
      </c>
      <c r="W64" s="135">
        <v>0.2</v>
      </c>
      <c r="X64" s="135"/>
      <c r="Y64" s="135"/>
      <c r="Z64" s="135"/>
      <c r="AA64" s="135"/>
    </row>
    <row r="65" spans="1:27" ht="54" customHeight="1">
      <c r="A65" s="373"/>
      <c r="B65" s="349" t="s">
        <v>747</v>
      </c>
      <c r="C65" s="329" t="s">
        <v>748</v>
      </c>
      <c r="D65" s="329" t="s">
        <v>457</v>
      </c>
      <c r="E65" s="329" t="s">
        <v>205</v>
      </c>
      <c r="F65" s="329" t="s">
        <v>592</v>
      </c>
      <c r="G65" s="329" t="s">
        <v>749</v>
      </c>
      <c r="H65" s="329" t="s">
        <v>171</v>
      </c>
      <c r="I65" s="329">
        <v>100</v>
      </c>
      <c r="J65" s="329">
        <v>0.27</v>
      </c>
      <c r="K65" s="329">
        <v>0.53</v>
      </c>
      <c r="L65" s="329">
        <v>0.8</v>
      </c>
      <c r="M65" s="329">
        <v>1</v>
      </c>
      <c r="N65" s="329">
        <v>1</v>
      </c>
      <c r="O65" s="169"/>
      <c r="P65" s="169"/>
      <c r="Q65" s="169"/>
      <c r="R65" s="169"/>
      <c r="S65" s="169"/>
      <c r="T65" s="138" t="s">
        <v>751</v>
      </c>
      <c r="U65" s="139">
        <v>821056080</v>
      </c>
      <c r="V65" s="390"/>
      <c r="W65" s="140">
        <v>0.8</v>
      </c>
      <c r="X65" s="140"/>
      <c r="Y65" s="140"/>
      <c r="Z65" s="140"/>
      <c r="AA65" s="140"/>
    </row>
    <row r="66" spans="1:27" ht="14.25">
      <c r="A66" s="12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row>
    <row r="67" spans="1:27" ht="14.25" customHeight="1">
      <c r="E67"/>
      <c r="G67"/>
    </row>
    <row r="68" spans="1:27" ht="14.25" customHeight="1">
      <c r="E68"/>
      <c r="G68"/>
    </row>
    <row r="69" spans="1:27" ht="14.25" customHeight="1">
      <c r="E69"/>
      <c r="G69"/>
    </row>
    <row r="70" spans="1:27" ht="14.25" customHeight="1">
      <c r="E70"/>
      <c r="G70"/>
      <c r="T70" s="151"/>
      <c r="U70" s="151"/>
      <c r="V70" s="151"/>
    </row>
    <row r="71" spans="1:27" ht="14.25" customHeight="1">
      <c r="E71"/>
      <c r="G71"/>
      <c r="U71" s="151"/>
      <c r="V71" s="151"/>
    </row>
    <row r="72" spans="1:27" ht="14.25" customHeight="1">
      <c r="E72"/>
      <c r="G72"/>
    </row>
    <row r="73" spans="1:27" ht="14.25" customHeight="1">
      <c r="E73"/>
      <c r="G73"/>
    </row>
    <row r="74" spans="1:27" ht="14.25" customHeight="1">
      <c r="E74"/>
      <c r="G74"/>
    </row>
    <row r="75" spans="1:27" ht="14.25" customHeight="1">
      <c r="E75"/>
      <c r="G75"/>
    </row>
    <row r="76" spans="1:27" ht="14.25" customHeight="1">
      <c r="E76"/>
      <c r="G76"/>
    </row>
    <row r="77" spans="1:27" ht="14.25" customHeight="1">
      <c r="E77"/>
      <c r="G77"/>
    </row>
    <row r="78" spans="1:27" ht="14.25" customHeight="1">
      <c r="E78"/>
      <c r="G78"/>
    </row>
    <row r="79" spans="1:27" ht="14.25" customHeight="1">
      <c r="E79"/>
      <c r="G79"/>
    </row>
    <row r="80" spans="1:2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E245"/>
      <c r="G245"/>
    </row>
    <row r="246" spans="5:7" ht="14.25" customHeight="1">
      <c r="E246"/>
      <c r="G246"/>
    </row>
    <row r="247" spans="5:7" ht="14.25" customHeight="1">
      <c r="E247"/>
      <c r="G247"/>
    </row>
    <row r="248" spans="5:7" ht="14.25" customHeight="1">
      <c r="E248"/>
      <c r="G248"/>
    </row>
    <row r="249" spans="5:7" ht="14.25" customHeight="1">
      <c r="E249"/>
      <c r="G249"/>
    </row>
    <row r="250" spans="5:7" ht="14.25" customHeight="1">
      <c r="E250"/>
      <c r="G250"/>
    </row>
    <row r="251" spans="5:7" ht="14.25" customHeight="1">
      <c r="E251"/>
      <c r="G251"/>
    </row>
    <row r="252" spans="5:7" ht="14.25" customHeight="1">
      <c r="E252"/>
      <c r="G252"/>
    </row>
    <row r="253" spans="5:7" ht="14.25" customHeight="1">
      <c r="E253"/>
      <c r="G253"/>
    </row>
    <row r="254" spans="5:7" ht="14.25" customHeight="1">
      <c r="E254"/>
      <c r="G254"/>
    </row>
    <row r="255" spans="5:7" ht="14.25" customHeight="1">
      <c r="E255"/>
      <c r="G255"/>
    </row>
    <row r="256" spans="5:7" ht="14.25" customHeight="1">
      <c r="E256"/>
      <c r="G256"/>
    </row>
    <row r="257" spans="5:7" ht="14.25" customHeight="1">
      <c r="E257"/>
      <c r="G257"/>
    </row>
    <row r="258" spans="5:7" ht="14.25" customHeight="1">
      <c r="E258"/>
      <c r="G258"/>
    </row>
    <row r="259" spans="5:7" ht="14.25" customHeight="1">
      <c r="E259"/>
      <c r="G259"/>
    </row>
    <row r="260" spans="5:7" ht="14.25" customHeight="1">
      <c r="E260"/>
      <c r="G260"/>
    </row>
    <row r="261" spans="5:7" ht="14.25" customHeight="1">
      <c r="E261"/>
      <c r="G261"/>
    </row>
    <row r="262" spans="5:7" ht="14.25" customHeight="1">
      <c r="E262"/>
      <c r="G262"/>
    </row>
    <row r="263" spans="5:7" ht="14.25" customHeight="1">
      <c r="E263"/>
      <c r="G263"/>
    </row>
    <row r="264" spans="5:7" ht="14.25" customHeight="1">
      <c r="E264"/>
      <c r="G264"/>
    </row>
    <row r="265" spans="5:7" ht="14.25" customHeight="1">
      <c r="E265"/>
      <c r="G265"/>
    </row>
    <row r="266" spans="5:7" ht="14.25" customHeight="1">
      <c r="E266"/>
      <c r="G266"/>
    </row>
    <row r="267" spans="5:7" ht="14.25" customHeight="1">
      <c r="E267"/>
      <c r="G267"/>
    </row>
    <row r="268" spans="5:7" ht="14.25" customHeight="1">
      <c r="E268"/>
      <c r="G268"/>
    </row>
    <row r="269" spans="5:7" ht="14.25" customHeight="1">
      <c r="E269"/>
      <c r="G269"/>
    </row>
    <row r="270" spans="5:7" ht="14.25" customHeight="1">
      <c r="E270"/>
      <c r="G270"/>
    </row>
    <row r="271" spans="5:7" ht="14.25" customHeight="1">
      <c r="E271"/>
      <c r="G271"/>
    </row>
    <row r="272" spans="5:7" ht="14.25" customHeight="1">
      <c r="E272"/>
      <c r="G272"/>
    </row>
    <row r="273" spans="5:7" ht="14.25" customHeight="1">
      <c r="E273"/>
      <c r="G273"/>
    </row>
    <row r="274" spans="5:7" ht="14.25" customHeight="1">
      <c r="E274"/>
      <c r="G274"/>
    </row>
    <row r="275" spans="5:7" ht="14.25" customHeight="1">
      <c r="E275"/>
      <c r="G275"/>
    </row>
    <row r="276" spans="5:7" ht="14.25" customHeight="1">
      <c r="E276"/>
      <c r="G276"/>
    </row>
    <row r="277" spans="5:7" ht="14.25" customHeight="1">
      <c r="E277"/>
      <c r="G277"/>
    </row>
    <row r="278" spans="5:7" ht="14.25" customHeight="1">
      <c r="E278"/>
      <c r="G278"/>
    </row>
    <row r="279" spans="5:7" ht="14.25" customHeight="1">
      <c r="E279"/>
      <c r="G279"/>
    </row>
    <row r="280" spans="5:7" ht="14.25" customHeight="1">
      <c r="E280"/>
      <c r="G280"/>
    </row>
    <row r="281" spans="5:7" ht="14.25" customHeight="1">
      <c r="E281"/>
      <c r="G281"/>
    </row>
    <row r="282" spans="5:7" ht="14.25" customHeight="1">
      <c r="E282"/>
      <c r="G282"/>
    </row>
    <row r="283" spans="5:7" ht="14.25" customHeight="1">
      <c r="E283"/>
      <c r="G283"/>
    </row>
    <row r="284" spans="5:7" ht="14.25" customHeight="1">
      <c r="E284"/>
      <c r="G284"/>
    </row>
    <row r="285" spans="5:7" ht="14.25" customHeight="1">
      <c r="E285"/>
      <c r="G285"/>
    </row>
    <row r="286" spans="5:7" ht="14.25" customHeight="1">
      <c r="E286"/>
      <c r="G286"/>
    </row>
    <row r="287" spans="5:7" ht="14.25" customHeight="1">
      <c r="E287"/>
      <c r="G287"/>
    </row>
    <row r="288" spans="5:7" ht="14.25" customHeight="1">
      <c r="E288"/>
      <c r="G288"/>
    </row>
    <row r="289" spans="5:7" ht="14.25" customHeight="1">
      <c r="E289"/>
      <c r="G289"/>
    </row>
    <row r="290" spans="5:7" ht="14.25" customHeight="1">
      <c r="E290"/>
      <c r="G290"/>
    </row>
    <row r="291" spans="5:7" ht="14.25" customHeight="1">
      <c r="E291"/>
      <c r="G291"/>
    </row>
    <row r="292" spans="5:7" ht="14.25" customHeight="1">
      <c r="E292"/>
      <c r="G292"/>
    </row>
    <row r="293" spans="5:7" ht="14.25" customHeight="1">
      <c r="E293"/>
      <c r="G293"/>
    </row>
    <row r="294" spans="5:7" ht="14.25" customHeight="1">
      <c r="E294"/>
      <c r="G294"/>
    </row>
    <row r="295" spans="5:7" ht="14.25" customHeight="1">
      <c r="E295"/>
      <c r="G295"/>
    </row>
    <row r="296" spans="5:7" ht="14.25" customHeight="1">
      <c r="E296"/>
      <c r="G296"/>
    </row>
    <row r="297" spans="5:7" ht="14.25" customHeight="1">
      <c r="E297"/>
      <c r="G297"/>
    </row>
    <row r="298" spans="5:7" ht="14.25" customHeight="1">
      <c r="E298"/>
      <c r="G298"/>
    </row>
    <row r="299" spans="5:7" ht="14.25" customHeight="1">
      <c r="E299"/>
      <c r="G299"/>
    </row>
    <row r="300" spans="5:7" ht="14.25" customHeight="1">
      <c r="E300"/>
      <c r="G300"/>
    </row>
    <row r="301" spans="5:7" ht="14.25" customHeight="1">
      <c r="G301"/>
    </row>
    <row r="302" spans="5:7" ht="14.25" customHeight="1">
      <c r="G302"/>
    </row>
    <row r="303" spans="5:7" ht="14.25" customHeight="1">
      <c r="G303"/>
    </row>
    <row r="304" spans="5: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row r="950" spans="7:7" ht="14.25" customHeight="1">
      <c r="G950"/>
    </row>
    <row r="951" spans="7:7" ht="14.25" customHeight="1">
      <c r="G951"/>
    </row>
    <row r="952" spans="7:7" ht="14.25" customHeight="1">
      <c r="G952"/>
    </row>
    <row r="953" spans="7:7" ht="14.25" customHeight="1">
      <c r="G953"/>
    </row>
    <row r="954" spans="7:7" ht="14.25" customHeight="1">
      <c r="G954"/>
    </row>
    <row r="955" spans="7:7" ht="14.25" customHeight="1">
      <c r="G955"/>
    </row>
    <row r="956" spans="7:7" ht="14.25" customHeight="1">
      <c r="G956"/>
    </row>
    <row r="957" spans="7:7" ht="14.25" customHeight="1">
      <c r="G957"/>
    </row>
    <row r="958" spans="7:7" ht="14.25" customHeight="1">
      <c r="G958"/>
    </row>
    <row r="959" spans="7:7" ht="14.25" customHeight="1">
      <c r="G959"/>
    </row>
    <row r="960" spans="7:7" ht="14.25" customHeight="1">
      <c r="G960"/>
    </row>
    <row r="961" spans="7:7" ht="14.25" customHeight="1">
      <c r="G961"/>
    </row>
    <row r="962" spans="7:7" ht="14.25" customHeight="1">
      <c r="G962"/>
    </row>
    <row r="963" spans="7:7" ht="14.25" customHeight="1">
      <c r="G963"/>
    </row>
    <row r="964" spans="7:7" ht="14.25" customHeight="1">
      <c r="G964"/>
    </row>
    <row r="965" spans="7:7" ht="14.25" customHeight="1">
      <c r="G965"/>
    </row>
    <row r="966" spans="7:7" ht="14.25" customHeight="1">
      <c r="G966"/>
    </row>
    <row r="967" spans="7:7" ht="14.25" customHeight="1">
      <c r="G967"/>
    </row>
    <row r="968" spans="7:7" ht="14.25" customHeight="1">
      <c r="G968"/>
    </row>
    <row r="969" spans="7:7" ht="14.25" customHeight="1">
      <c r="G969"/>
    </row>
    <row r="970" spans="7:7" ht="14.25" customHeight="1">
      <c r="G970"/>
    </row>
    <row r="971" spans="7:7" ht="14.25" customHeight="1">
      <c r="G971"/>
    </row>
    <row r="972" spans="7:7" ht="14.25" customHeight="1">
      <c r="G972"/>
    </row>
    <row r="973" spans="7:7" ht="14.25" customHeight="1">
      <c r="G973"/>
    </row>
    <row r="974" spans="7:7" ht="14.25" customHeight="1">
      <c r="G974"/>
    </row>
    <row r="975" spans="7:7" ht="14.25" customHeight="1">
      <c r="G975"/>
    </row>
    <row r="976" spans="7:7" ht="14.25" customHeight="1">
      <c r="G976"/>
    </row>
    <row r="977" spans="7:7" ht="14.25" customHeight="1">
      <c r="G977"/>
    </row>
    <row r="978" spans="7:7" ht="14.25" customHeight="1">
      <c r="G978"/>
    </row>
    <row r="979" spans="7:7" ht="14.25" customHeight="1">
      <c r="G979"/>
    </row>
    <row r="980" spans="7:7" ht="14.25" customHeight="1">
      <c r="G980"/>
    </row>
    <row r="981" spans="7:7" ht="14.25" customHeight="1">
      <c r="G981"/>
    </row>
    <row r="982" spans="7:7" ht="14.25" customHeight="1">
      <c r="G982"/>
    </row>
    <row r="983" spans="7:7" ht="14.25" customHeight="1">
      <c r="G983"/>
    </row>
    <row r="984" spans="7:7" ht="14.25" customHeight="1">
      <c r="G984"/>
    </row>
    <row r="985" spans="7:7" ht="14.25" customHeight="1">
      <c r="G985"/>
    </row>
    <row r="986" spans="7:7" ht="14.25" customHeight="1">
      <c r="G986"/>
    </row>
    <row r="987" spans="7:7" ht="14.25" customHeight="1">
      <c r="G987"/>
    </row>
    <row r="988" spans="7:7" ht="14.25" customHeight="1">
      <c r="G988"/>
    </row>
    <row r="989" spans="7:7" ht="14.25" customHeight="1">
      <c r="G989"/>
    </row>
    <row r="990" spans="7:7" ht="14.25" customHeight="1">
      <c r="G990"/>
    </row>
    <row r="991" spans="7:7" ht="14.25" customHeight="1">
      <c r="G991"/>
    </row>
    <row r="992" spans="7:7" ht="14.25" customHeight="1">
      <c r="G992"/>
    </row>
    <row r="993" spans="7:7" ht="14.25" customHeight="1">
      <c r="G993"/>
    </row>
    <row r="994" spans="7:7" ht="14.25" customHeight="1">
      <c r="G994"/>
    </row>
    <row r="995" spans="7:7" ht="14.25" customHeight="1">
      <c r="G995"/>
    </row>
    <row r="996" spans="7:7" ht="14.25" customHeight="1">
      <c r="G996"/>
    </row>
    <row r="997" spans="7:7" ht="14.25" customHeight="1">
      <c r="G997"/>
    </row>
    <row r="998" spans="7:7" ht="14.25" customHeight="1">
      <c r="G998"/>
    </row>
    <row r="999" spans="7:7" ht="14.25" customHeight="1">
      <c r="G999"/>
    </row>
    <row r="1000" spans="7:7" ht="14.25" customHeight="1">
      <c r="G1000"/>
    </row>
    <row r="1001" spans="7:7" ht="14.25" customHeight="1">
      <c r="G1001"/>
    </row>
    <row r="1002" spans="7:7" ht="14.25" customHeight="1">
      <c r="G1002"/>
    </row>
    <row r="1003" spans="7:7" ht="14.25" customHeight="1">
      <c r="G1003"/>
    </row>
    <row r="1004" spans="7:7" ht="14.25" customHeight="1">
      <c r="G1004"/>
    </row>
    <row r="1005" spans="7:7" ht="14.25" customHeight="1">
      <c r="G1005"/>
    </row>
  </sheetData>
  <mergeCells count="269">
    <mergeCell ref="V58:V59"/>
    <mergeCell ref="V60:V61"/>
    <mergeCell ref="V62:V63"/>
    <mergeCell ref="V64:V65"/>
    <mergeCell ref="V29:V31"/>
    <mergeCell ref="V32:V34"/>
    <mergeCell ref="V35:V36"/>
    <mergeCell ref="V37:V38"/>
    <mergeCell ref="V39:V41"/>
    <mergeCell ref="V43:V47"/>
    <mergeCell ref="V48:V51"/>
    <mergeCell ref="V52:V54"/>
    <mergeCell ref="V55:V57"/>
    <mergeCell ref="V7:V8"/>
    <mergeCell ref="V9:V11"/>
    <mergeCell ref="V13:V14"/>
    <mergeCell ref="V15:V16"/>
    <mergeCell ref="V17:V19"/>
    <mergeCell ref="V20:V21"/>
    <mergeCell ref="V22:V25"/>
    <mergeCell ref="V26:V28"/>
    <mergeCell ref="A7:A31"/>
    <mergeCell ref="B7:B12"/>
    <mergeCell ref="C7:C12"/>
    <mergeCell ref="C15:C16"/>
    <mergeCell ref="C17:C19"/>
    <mergeCell ref="C26:C28"/>
    <mergeCell ref="B15:B28"/>
    <mergeCell ref="B13:B14"/>
    <mergeCell ref="C13:C14"/>
    <mergeCell ref="D13:D14"/>
    <mergeCell ref="E13:E14"/>
    <mergeCell ref="C22:C25"/>
    <mergeCell ref="I13:I14"/>
    <mergeCell ref="J13:J14"/>
    <mergeCell ref="K13:K14"/>
    <mergeCell ref="L13:L14"/>
    <mergeCell ref="A37:A41"/>
    <mergeCell ref="A42:A65"/>
    <mergeCell ref="B32:B34"/>
    <mergeCell ref="C32:C34"/>
    <mergeCell ref="A32:A36"/>
    <mergeCell ref="L32:L34"/>
    <mergeCell ref="M32:M34"/>
    <mergeCell ref="N32:N34"/>
    <mergeCell ref="B35:B36"/>
    <mergeCell ref="C35:C36"/>
    <mergeCell ref="D35:D36"/>
    <mergeCell ref="E35:E36"/>
    <mergeCell ref="F35:F36"/>
    <mergeCell ref="G32:G34"/>
    <mergeCell ref="H32:H34"/>
    <mergeCell ref="I32:I34"/>
    <mergeCell ref="J32:J34"/>
    <mergeCell ref="K32:K34"/>
    <mergeCell ref="D32:D34"/>
    <mergeCell ref="E32:E34"/>
    <mergeCell ref="F32:F34"/>
    <mergeCell ref="B37:B38"/>
    <mergeCell ref="C37:C38"/>
    <mergeCell ref="D37:D38"/>
    <mergeCell ref="J35:J36"/>
    <mergeCell ref="K35:K36"/>
    <mergeCell ref="L35:L36"/>
    <mergeCell ref="M35:M36"/>
    <mergeCell ref="N35:N36"/>
    <mergeCell ref="G35:G36"/>
    <mergeCell ref="H35:H36"/>
    <mergeCell ref="I35:I36"/>
    <mergeCell ref="L37:L38"/>
    <mergeCell ref="M37:M38"/>
    <mergeCell ref="N37:N38"/>
    <mergeCell ref="D39:D41"/>
    <mergeCell ref="E39:E41"/>
    <mergeCell ref="G37:G38"/>
    <mergeCell ref="H37:H38"/>
    <mergeCell ref="I37:I38"/>
    <mergeCell ref="J37:J38"/>
    <mergeCell ref="K37:K38"/>
    <mergeCell ref="E37:E38"/>
    <mergeCell ref="F37:F38"/>
    <mergeCell ref="B43:B47"/>
    <mergeCell ref="C43:C47"/>
    <mergeCell ref="I39:I41"/>
    <mergeCell ref="J39:J41"/>
    <mergeCell ref="K39:K41"/>
    <mergeCell ref="L39:L41"/>
    <mergeCell ref="M39:M41"/>
    <mergeCell ref="N39:N41"/>
    <mergeCell ref="F39:F41"/>
    <mergeCell ref="G39:G41"/>
    <mergeCell ref="H39:H41"/>
    <mergeCell ref="F43:F47"/>
    <mergeCell ref="M43:M47"/>
    <mergeCell ref="N43:N47"/>
    <mergeCell ref="G43:G47"/>
    <mergeCell ref="H43:H47"/>
    <mergeCell ref="I43:I47"/>
    <mergeCell ref="J43:J47"/>
    <mergeCell ref="K43:K47"/>
    <mergeCell ref="L43:L47"/>
    <mergeCell ref="D43:D47"/>
    <mergeCell ref="E43:E47"/>
    <mergeCell ref="B39:B41"/>
    <mergeCell ref="C39:C41"/>
    <mergeCell ref="B62:B63"/>
    <mergeCell ref="C62:C63"/>
    <mergeCell ref="D62:D63"/>
    <mergeCell ref="E62:E63"/>
    <mergeCell ref="F62:F63"/>
    <mergeCell ref="I64:I65"/>
    <mergeCell ref="F64:F65"/>
    <mergeCell ref="G64:G65"/>
    <mergeCell ref="H64:H65"/>
    <mergeCell ref="B64:B65"/>
    <mergeCell ref="C64:C65"/>
    <mergeCell ref="D64:D65"/>
    <mergeCell ref="E64:E65"/>
    <mergeCell ref="G62:G63"/>
    <mergeCell ref="H62:H63"/>
    <mergeCell ref="I62:I63"/>
    <mergeCell ref="J62:J63"/>
    <mergeCell ref="J64:J65"/>
    <mergeCell ref="K64:K65"/>
    <mergeCell ref="L64:L65"/>
    <mergeCell ref="M64:M65"/>
    <mergeCell ref="N64:N65"/>
    <mergeCell ref="C60:C61"/>
    <mergeCell ref="D60:D61"/>
    <mergeCell ref="E60:E61"/>
    <mergeCell ref="K62:K63"/>
    <mergeCell ref="L62:L63"/>
    <mergeCell ref="M62:M63"/>
    <mergeCell ref="N62:N63"/>
    <mergeCell ref="M60:M61"/>
    <mergeCell ref="N60:N61"/>
    <mergeCell ref="B58:B59"/>
    <mergeCell ref="C58:C59"/>
    <mergeCell ref="D58:D59"/>
    <mergeCell ref="E58:E59"/>
    <mergeCell ref="F58:F59"/>
    <mergeCell ref="I60:I61"/>
    <mergeCell ref="J60:J61"/>
    <mergeCell ref="K60:K61"/>
    <mergeCell ref="L60:L61"/>
    <mergeCell ref="F60:F61"/>
    <mergeCell ref="G60:G61"/>
    <mergeCell ref="H60:H61"/>
    <mergeCell ref="B60:B61"/>
    <mergeCell ref="K58:K59"/>
    <mergeCell ref="L58:L59"/>
    <mergeCell ref="M58:M59"/>
    <mergeCell ref="N58:N59"/>
    <mergeCell ref="G58:G59"/>
    <mergeCell ref="H58:H59"/>
    <mergeCell ref="I58:I59"/>
    <mergeCell ref="J58:J59"/>
    <mergeCell ref="B48:B51"/>
    <mergeCell ref="C48:C51"/>
    <mergeCell ref="D48:D51"/>
    <mergeCell ref="E48:E51"/>
    <mergeCell ref="J48:J51"/>
    <mergeCell ref="K48:K51"/>
    <mergeCell ref="B52:B54"/>
    <mergeCell ref="C52:C54"/>
    <mergeCell ref="D52:D54"/>
    <mergeCell ref="E52:E54"/>
    <mergeCell ref="F52:F54"/>
    <mergeCell ref="I48:I51"/>
    <mergeCell ref="B55:B57"/>
    <mergeCell ref="C55:C57"/>
    <mergeCell ref="D55:D57"/>
    <mergeCell ref="E55:E57"/>
    <mergeCell ref="F55:F57"/>
    <mergeCell ref="L48:L51"/>
    <mergeCell ref="G48:G51"/>
    <mergeCell ref="H48:H51"/>
    <mergeCell ref="M52:M54"/>
    <mergeCell ref="N52:N54"/>
    <mergeCell ref="G52:G54"/>
    <mergeCell ref="H52:H54"/>
    <mergeCell ref="I52:I54"/>
    <mergeCell ref="J52:J54"/>
    <mergeCell ref="K52:K54"/>
    <mergeCell ref="L52:L54"/>
    <mergeCell ref="J55:J57"/>
    <mergeCell ref="K55:K57"/>
    <mergeCell ref="L55:L57"/>
    <mergeCell ref="M55:M57"/>
    <mergeCell ref="N55:N57"/>
    <mergeCell ref="G55:G57"/>
    <mergeCell ref="H55:H57"/>
    <mergeCell ref="I55:I57"/>
    <mergeCell ref="B29:B31"/>
    <mergeCell ref="C29:C31"/>
    <mergeCell ref="L29:L31"/>
    <mergeCell ref="M29:M31"/>
    <mergeCell ref="N29:N31"/>
    <mergeCell ref="G29:G31"/>
    <mergeCell ref="H29:H31"/>
    <mergeCell ref="I29:I31"/>
    <mergeCell ref="J29:J31"/>
    <mergeCell ref="K29:K31"/>
    <mergeCell ref="D29:D31"/>
    <mergeCell ref="E29:E31"/>
    <mergeCell ref="F29:F31"/>
    <mergeCell ref="M48:M51"/>
    <mergeCell ref="N48:N51"/>
    <mergeCell ref="F48:F51"/>
    <mergeCell ref="N13:N14"/>
    <mergeCell ref="F13:F14"/>
    <mergeCell ref="G13:G14"/>
    <mergeCell ref="H13:H14"/>
    <mergeCell ref="N7:N8"/>
    <mergeCell ref="G7:G8"/>
    <mergeCell ref="H7:H8"/>
    <mergeCell ref="I7:I8"/>
    <mergeCell ref="J7:J8"/>
    <mergeCell ref="N9:N11"/>
    <mergeCell ref="G9:G11"/>
    <mergeCell ref="H9:H11"/>
    <mergeCell ref="I9:I11"/>
    <mergeCell ref="J9:J11"/>
    <mergeCell ref="K9:K11"/>
    <mergeCell ref="L9:L11"/>
    <mergeCell ref="M9:M11"/>
    <mergeCell ref="D7:D12"/>
    <mergeCell ref="E7:E8"/>
    <mergeCell ref="F7:F8"/>
    <mergeCell ref="E9:E11"/>
    <mergeCell ref="F9:F11"/>
    <mergeCell ref="K7:K8"/>
    <mergeCell ref="L7:L8"/>
    <mergeCell ref="M7:M8"/>
    <mergeCell ref="F22:F25"/>
    <mergeCell ref="G22:G25"/>
    <mergeCell ref="H22:H25"/>
    <mergeCell ref="J17:J19"/>
    <mergeCell ref="K17:K19"/>
    <mergeCell ref="L17:L19"/>
    <mergeCell ref="M17:M19"/>
    <mergeCell ref="D17:D19"/>
    <mergeCell ref="E17:E19"/>
    <mergeCell ref="F17:F19"/>
    <mergeCell ref="M13:M14"/>
    <mergeCell ref="AB35:AB36"/>
    <mergeCell ref="N17:N19"/>
    <mergeCell ref="G17:G19"/>
    <mergeCell ref="H17:H19"/>
    <mergeCell ref="I17:I19"/>
    <mergeCell ref="D26:D28"/>
    <mergeCell ref="E26:E28"/>
    <mergeCell ref="F26:F28"/>
    <mergeCell ref="G26:G28"/>
    <mergeCell ref="I22:I25"/>
    <mergeCell ref="J22:J25"/>
    <mergeCell ref="K22:K25"/>
    <mergeCell ref="L22:L25"/>
    <mergeCell ref="M22:M25"/>
    <mergeCell ref="N22:N25"/>
    <mergeCell ref="N26:N28"/>
    <mergeCell ref="H26:H28"/>
    <mergeCell ref="I26:I28"/>
    <mergeCell ref="J26:J28"/>
    <mergeCell ref="K26:K28"/>
    <mergeCell ref="L26:L28"/>
    <mergeCell ref="M26:M28"/>
    <mergeCell ref="D22:D25"/>
    <mergeCell ref="E22:E2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E1005"/>
  <sheetViews>
    <sheetView topLeftCell="W6" zoomScale="80" zoomScaleNormal="80" workbookViewId="0">
      <pane ySplit="1" topLeftCell="H35" activePane="bottomLeft" state="frozen"/>
      <selection pane="bottomLeft" activeCell="L33" sqref="L33"/>
      <selection activeCell="A6" sqref="A6"/>
    </sheetView>
  </sheetViews>
  <sheetFormatPr defaultColWidth="11.42578125" defaultRowHeight="14.25"/>
  <cols>
    <col min="1" max="1" width="22" customWidth="1"/>
    <col min="2" max="2" width="35.42578125" customWidth="1"/>
    <col min="3" max="4" width="15.5703125" customWidth="1"/>
    <col min="5" max="5" width="16" customWidth="1"/>
    <col min="6" max="7" width="15.5703125" customWidth="1"/>
    <col min="8" max="9" width="30.85546875" customWidth="1"/>
    <col min="10" max="11" width="19.85546875" customWidth="1"/>
    <col min="12" max="12" width="34" style="72" customWidth="1"/>
    <col min="13" max="14" width="19.85546875" customWidth="1"/>
    <col min="15" max="15" width="26.85546875" customWidth="1"/>
    <col min="16" max="16" width="28.42578125" customWidth="1"/>
    <col min="17" max="17" width="43.85546875" style="72" customWidth="1"/>
    <col min="18" max="18" width="15.5703125" customWidth="1"/>
    <col min="19" max="24" width="15.5703125" hidden="1" customWidth="1"/>
    <col min="25" max="25" width="24" customWidth="1"/>
    <col min="26" max="26" width="19" customWidth="1"/>
    <col min="27" max="27" width="44.140625" customWidth="1"/>
    <col min="28" max="28" width="17.28515625" bestFit="1" customWidth="1"/>
    <col min="29" max="29" width="15.5703125" customWidth="1"/>
    <col min="30" max="30" width="38" customWidth="1"/>
    <col min="31" max="32" width="15.5703125" customWidth="1"/>
    <col min="33" max="33" width="25" customWidth="1"/>
    <col min="34" max="34" width="23.42578125" customWidth="1"/>
    <col min="35" max="35" width="6" customWidth="1"/>
    <col min="36" max="36" width="12.5703125" customWidth="1"/>
    <col min="37" max="37" width="7.85546875" customWidth="1"/>
    <col min="38" max="38" width="5.42578125" customWidth="1"/>
    <col min="39" max="39" width="4.85546875" customWidth="1"/>
    <col min="40" max="40" width="10.140625" customWidth="1"/>
    <col min="41" max="41" width="9.42578125" customWidth="1"/>
    <col min="42" max="42" width="9.7109375" customWidth="1"/>
    <col min="43" max="43" width="5.28515625" customWidth="1"/>
    <col min="44" max="44" width="3.7109375" customWidth="1"/>
    <col min="45" max="46" width="5.7109375" customWidth="1"/>
    <col min="47" max="47" width="7.5703125" customWidth="1"/>
    <col min="48" max="48" width="5.5703125" customWidth="1"/>
    <col min="49" max="49" width="4.5703125" customWidth="1"/>
    <col min="50" max="50" width="10" customWidth="1"/>
    <col min="51" max="51" width="5.7109375" customWidth="1"/>
    <col min="52" max="52" width="14.42578125" customWidth="1"/>
    <col min="53" max="53" width="7.7109375" customWidth="1"/>
    <col min="54" max="54" width="8.28515625" customWidth="1"/>
    <col min="55" max="55" width="4.85546875" customWidth="1"/>
    <col min="56" max="56" width="4.28515625" customWidth="1"/>
    <col min="57" max="58" width="3.5703125" customWidth="1"/>
    <col min="59" max="60" width="5.5703125" customWidth="1"/>
    <col min="61" max="61" width="9.7109375" customWidth="1"/>
    <col min="62" max="62" width="9.85546875" customWidth="1"/>
    <col min="63" max="63" width="11.85546875" customWidth="1"/>
    <col min="64" max="64" width="7.5703125" customWidth="1"/>
    <col min="65" max="65" width="7.7109375" customWidth="1"/>
    <col min="66" max="66" width="7.5703125" customWidth="1"/>
    <col min="67" max="67" width="5.5703125" customWidth="1"/>
    <col min="68" max="68" width="7.42578125" customWidth="1"/>
    <col min="69" max="69" width="7.7109375" customWidth="1"/>
    <col min="70" max="70" width="6.140625" customWidth="1"/>
    <col min="71" max="71" width="9.85546875" customWidth="1"/>
    <col min="72" max="72" width="12.42578125" customWidth="1"/>
    <col min="73" max="73" width="5.140625" customWidth="1"/>
    <col min="74" max="74" width="16" customWidth="1"/>
    <col min="75" max="75" width="10" customWidth="1"/>
    <col min="76" max="76" width="9.5703125" customWidth="1"/>
  </cols>
  <sheetData>
    <row r="1" spans="1:83" ht="14.25" customHeight="1">
      <c r="A1" t="s">
        <v>253</v>
      </c>
    </row>
    <row r="2" spans="1:83" ht="14.25" customHeight="1">
      <c r="A2" t="s">
        <v>254</v>
      </c>
    </row>
    <row r="3" spans="1:83" ht="14.25" customHeight="1">
      <c r="A3" t="s">
        <v>255</v>
      </c>
      <c r="D3" t="s">
        <v>256</v>
      </c>
    </row>
    <row r="4" spans="1:83" ht="14.25" customHeight="1"/>
    <row r="5" spans="1:83" ht="15.75" customHeight="1">
      <c r="AI5" s="304" t="s">
        <v>257</v>
      </c>
      <c r="AJ5" s="305"/>
      <c r="AK5" s="305"/>
      <c r="AL5" s="305"/>
      <c r="AM5" s="305"/>
      <c r="AN5" s="305"/>
      <c r="AO5" s="305"/>
      <c r="AP5" s="305"/>
      <c r="AQ5" s="305"/>
      <c r="AR5" s="305"/>
      <c r="AS5" s="305"/>
      <c r="AT5" s="305"/>
      <c r="AU5" s="305"/>
      <c r="AV5" s="305"/>
      <c r="AW5" s="305"/>
      <c r="AX5" s="305"/>
      <c r="AY5" s="305"/>
      <c r="AZ5" s="305"/>
      <c r="BA5" s="305"/>
      <c r="BB5" s="305"/>
      <c r="BC5" s="306"/>
      <c r="BD5" s="83" t="s">
        <v>258</v>
      </c>
      <c r="BE5" s="84"/>
      <c r="BF5" s="84"/>
      <c r="BG5" s="84"/>
      <c r="BH5" s="84"/>
      <c r="BI5" s="84"/>
      <c r="BJ5" s="84"/>
      <c r="BK5" s="84"/>
      <c r="BL5" s="84"/>
      <c r="BM5" s="84"/>
      <c r="BN5" s="84"/>
      <c r="BO5" s="84"/>
      <c r="BP5" s="84"/>
      <c r="BQ5" s="84"/>
      <c r="BR5" s="84"/>
      <c r="BS5" s="84"/>
      <c r="BT5" s="84"/>
      <c r="BU5" s="84"/>
      <c r="BV5" s="84"/>
      <c r="BW5" s="84"/>
      <c r="BX5" s="85"/>
    </row>
    <row r="6" spans="1:83" ht="84.75" customHeight="1">
      <c r="A6" s="88" t="s">
        <v>259</v>
      </c>
      <c r="B6" s="89" t="s">
        <v>260</v>
      </c>
      <c r="C6" s="89" t="s">
        <v>261</v>
      </c>
      <c r="D6" s="89" t="s">
        <v>262</v>
      </c>
      <c r="E6" s="89" t="s">
        <v>263</v>
      </c>
      <c r="F6" s="89" t="s">
        <v>264</v>
      </c>
      <c r="G6" s="89" t="s">
        <v>265</v>
      </c>
      <c r="H6" s="89" t="s">
        <v>164</v>
      </c>
      <c r="I6" s="89" t="s">
        <v>267</v>
      </c>
      <c r="J6" s="89" t="s">
        <v>268</v>
      </c>
      <c r="K6" s="89" t="s">
        <v>269</v>
      </c>
      <c r="L6" s="89" t="s">
        <v>165</v>
      </c>
      <c r="M6" s="89" t="s">
        <v>270</v>
      </c>
      <c r="N6" s="89" t="s">
        <v>271</v>
      </c>
      <c r="O6" s="89" t="s">
        <v>272</v>
      </c>
      <c r="P6" s="89" t="s">
        <v>273</v>
      </c>
      <c r="Q6" s="89" t="s">
        <v>168</v>
      </c>
      <c r="R6" s="89" t="s">
        <v>167</v>
      </c>
      <c r="S6" s="89" t="s">
        <v>274</v>
      </c>
      <c r="T6" s="89" t="s">
        <v>275</v>
      </c>
      <c r="U6" s="89" t="s">
        <v>276</v>
      </c>
      <c r="V6" s="89" t="s">
        <v>277</v>
      </c>
      <c r="W6" s="89" t="s">
        <v>278</v>
      </c>
      <c r="X6" s="89" t="s">
        <v>279</v>
      </c>
      <c r="Y6" s="89" t="s">
        <v>280</v>
      </c>
      <c r="Z6" s="89" t="s">
        <v>281</v>
      </c>
      <c r="AA6" s="89" t="s">
        <v>282</v>
      </c>
      <c r="AB6" s="89" t="s">
        <v>283</v>
      </c>
      <c r="AC6" s="89" t="s">
        <v>284</v>
      </c>
      <c r="AD6" s="89" t="s">
        <v>285</v>
      </c>
      <c r="AE6" s="89" t="s">
        <v>286</v>
      </c>
      <c r="AF6" s="89" t="s">
        <v>287</v>
      </c>
      <c r="AG6" s="89" t="s">
        <v>288</v>
      </c>
      <c r="AH6" s="89" t="s">
        <v>289</v>
      </c>
      <c r="AI6" s="120" t="s">
        <v>290</v>
      </c>
      <c r="AJ6" s="120" t="s">
        <v>291</v>
      </c>
      <c r="AK6" s="120" t="s">
        <v>752</v>
      </c>
      <c r="AL6" s="120" t="s">
        <v>293</v>
      </c>
      <c r="AM6" s="120" t="s">
        <v>294</v>
      </c>
      <c r="AN6" s="120" t="s">
        <v>291</v>
      </c>
      <c r="AO6" s="120" t="s">
        <v>295</v>
      </c>
      <c r="AP6" s="120" t="s">
        <v>296</v>
      </c>
      <c r="AQ6" s="120" t="s">
        <v>297</v>
      </c>
      <c r="AR6" s="120" t="s">
        <v>298</v>
      </c>
      <c r="AS6" s="120" t="s">
        <v>299</v>
      </c>
      <c r="AT6" s="120" t="s">
        <v>300</v>
      </c>
      <c r="AU6" s="120" t="s">
        <v>301</v>
      </c>
      <c r="AV6" s="120" t="s">
        <v>302</v>
      </c>
      <c r="AW6" s="120" t="s">
        <v>294</v>
      </c>
      <c r="AX6" s="120" t="s">
        <v>303</v>
      </c>
      <c r="AY6" s="120" t="s">
        <v>304</v>
      </c>
      <c r="AZ6" s="120" t="s">
        <v>305</v>
      </c>
      <c r="BA6" s="120" t="s">
        <v>306</v>
      </c>
      <c r="BB6" s="120" t="s">
        <v>307</v>
      </c>
      <c r="BC6" s="120" t="s">
        <v>308</v>
      </c>
      <c r="BD6" s="121" t="s">
        <v>309</v>
      </c>
      <c r="BE6" s="121" t="s">
        <v>310</v>
      </c>
      <c r="BF6" s="121" t="s">
        <v>311</v>
      </c>
      <c r="BG6" s="121" t="s">
        <v>312</v>
      </c>
      <c r="BH6" s="121" t="s">
        <v>313</v>
      </c>
      <c r="BI6" s="121" t="s">
        <v>314</v>
      </c>
      <c r="BJ6" s="121" t="s">
        <v>315</v>
      </c>
      <c r="BK6" s="121" t="s">
        <v>316</v>
      </c>
      <c r="BL6" s="121" t="s">
        <v>317</v>
      </c>
      <c r="BM6" s="121" t="s">
        <v>318</v>
      </c>
      <c r="BN6" s="121" t="s">
        <v>753</v>
      </c>
      <c r="BO6" s="121" t="s">
        <v>754</v>
      </c>
      <c r="BP6" s="121" t="s">
        <v>755</v>
      </c>
      <c r="BQ6" s="121" t="s">
        <v>756</v>
      </c>
      <c r="BR6" s="121" t="s">
        <v>757</v>
      </c>
      <c r="BS6" s="121" t="s">
        <v>758</v>
      </c>
      <c r="BT6" s="121" t="s">
        <v>759</v>
      </c>
      <c r="BU6" s="121" t="s">
        <v>760</v>
      </c>
      <c r="BV6" s="121" t="s">
        <v>761</v>
      </c>
      <c r="BW6" s="121" t="s">
        <v>762</v>
      </c>
      <c r="BX6" s="121" t="s">
        <v>762</v>
      </c>
      <c r="BY6" s="65"/>
      <c r="BZ6" s="65"/>
      <c r="CA6" s="65"/>
      <c r="CB6" s="65"/>
      <c r="CC6" s="65"/>
      <c r="CD6" s="65"/>
      <c r="CE6" s="65"/>
    </row>
    <row r="7" spans="1:83" ht="65.25" customHeight="1">
      <c r="A7" s="91" t="s">
        <v>330</v>
      </c>
      <c r="B7" s="91" t="s">
        <v>331</v>
      </c>
      <c r="C7" s="92">
        <v>0.3</v>
      </c>
      <c r="D7" s="91" t="s">
        <v>763</v>
      </c>
      <c r="E7" s="92">
        <v>1</v>
      </c>
      <c r="F7" s="92">
        <v>1</v>
      </c>
      <c r="G7" s="92" t="s">
        <v>90</v>
      </c>
      <c r="H7" s="91" t="s">
        <v>89</v>
      </c>
      <c r="I7" s="90" t="s">
        <v>610</v>
      </c>
      <c r="J7" s="90" t="s">
        <v>335</v>
      </c>
      <c r="K7" s="90" t="s">
        <v>71</v>
      </c>
      <c r="L7" s="90" t="s">
        <v>611</v>
      </c>
      <c r="M7" s="90" t="s">
        <v>336</v>
      </c>
      <c r="N7" s="90" t="s">
        <v>335</v>
      </c>
      <c r="O7" s="90" t="s">
        <v>337</v>
      </c>
      <c r="P7" s="90" t="s">
        <v>338</v>
      </c>
      <c r="Q7" s="90" t="s">
        <v>612</v>
      </c>
      <c r="R7" s="90" t="s">
        <v>171</v>
      </c>
      <c r="S7" s="90">
        <v>0</v>
      </c>
      <c r="T7" s="94">
        <v>0.25</v>
      </c>
      <c r="U7" s="94">
        <v>0.5</v>
      </c>
      <c r="V7" s="94">
        <v>0.75</v>
      </c>
      <c r="W7" s="94">
        <v>1</v>
      </c>
      <c r="X7" s="94">
        <v>1</v>
      </c>
      <c r="Y7" s="93">
        <v>314600000</v>
      </c>
      <c r="Z7" s="90" t="s">
        <v>339</v>
      </c>
      <c r="AA7" s="90" t="s">
        <v>613</v>
      </c>
      <c r="AB7" s="93">
        <v>172500000</v>
      </c>
      <c r="AC7" s="94">
        <v>0.5</v>
      </c>
      <c r="AD7" s="90" t="s">
        <v>764</v>
      </c>
      <c r="AE7" s="95">
        <v>45689</v>
      </c>
      <c r="AF7" s="95">
        <v>46022</v>
      </c>
      <c r="AG7" s="90" t="s">
        <v>342</v>
      </c>
      <c r="AH7" s="90" t="s">
        <v>765</v>
      </c>
      <c r="AI7" s="90" t="s">
        <v>344</v>
      </c>
      <c r="AJ7" s="90" t="s">
        <v>344</v>
      </c>
      <c r="AK7" s="90" t="s">
        <v>344</v>
      </c>
      <c r="AL7" s="90"/>
      <c r="AM7" s="90"/>
      <c r="AN7" s="90" t="s">
        <v>344</v>
      </c>
      <c r="AO7" s="90"/>
      <c r="AP7" s="90"/>
      <c r="AQ7" s="90"/>
      <c r="AR7" s="90"/>
      <c r="AS7" s="90"/>
      <c r="AT7" s="90" t="s">
        <v>344</v>
      </c>
      <c r="AU7" s="90" t="s">
        <v>344</v>
      </c>
      <c r="AV7" s="90"/>
      <c r="AW7" s="90"/>
      <c r="AX7" s="90"/>
      <c r="AY7" s="90"/>
      <c r="AZ7" s="90"/>
      <c r="BA7" s="90"/>
      <c r="BB7" s="90"/>
      <c r="BC7" s="90"/>
      <c r="BD7" s="90" t="s">
        <v>344</v>
      </c>
      <c r="BE7" s="90"/>
      <c r="BF7" s="90" t="s">
        <v>344</v>
      </c>
      <c r="BG7" s="90"/>
      <c r="BH7" s="90"/>
      <c r="BI7" s="90"/>
      <c r="BJ7" s="90"/>
      <c r="BK7" s="90"/>
      <c r="BL7" s="90"/>
      <c r="BM7" s="90"/>
      <c r="BN7" s="90"/>
      <c r="BO7" s="90" t="s">
        <v>344</v>
      </c>
      <c r="BP7" s="90"/>
      <c r="BQ7" s="90"/>
      <c r="BR7" s="90"/>
      <c r="BS7" s="90"/>
      <c r="BT7" s="90"/>
      <c r="BU7" s="90"/>
      <c r="BV7" s="90"/>
      <c r="BW7" s="90"/>
      <c r="BX7" s="90"/>
    </row>
    <row r="8" spans="1:83" ht="89.25">
      <c r="A8" s="91" t="s">
        <v>330</v>
      </c>
      <c r="B8" s="91" t="s">
        <v>331</v>
      </c>
      <c r="C8" s="92">
        <v>0.3</v>
      </c>
      <c r="D8" s="91" t="s">
        <v>763</v>
      </c>
      <c r="E8" s="92">
        <v>1</v>
      </c>
      <c r="F8" s="92">
        <v>1</v>
      </c>
      <c r="G8" s="92" t="s">
        <v>90</v>
      </c>
      <c r="H8" s="91" t="s">
        <v>89</v>
      </c>
      <c r="I8" s="90" t="s">
        <v>610</v>
      </c>
      <c r="J8" s="90" t="s">
        <v>335</v>
      </c>
      <c r="K8" s="90" t="s">
        <v>71</v>
      </c>
      <c r="L8" s="90" t="s">
        <v>611</v>
      </c>
      <c r="M8" s="90" t="s">
        <v>336</v>
      </c>
      <c r="N8" s="90" t="s">
        <v>335</v>
      </c>
      <c r="O8" s="90" t="s">
        <v>337</v>
      </c>
      <c r="P8" s="90" t="s">
        <v>338</v>
      </c>
      <c r="Q8" s="90" t="s">
        <v>612</v>
      </c>
      <c r="R8" s="90" t="s">
        <v>171</v>
      </c>
      <c r="S8" s="90">
        <v>0</v>
      </c>
      <c r="T8" s="94">
        <v>0.25</v>
      </c>
      <c r="U8" s="94">
        <v>0.5</v>
      </c>
      <c r="V8" s="94">
        <v>0.75</v>
      </c>
      <c r="W8" s="94">
        <v>1</v>
      </c>
      <c r="X8" s="94">
        <v>1</v>
      </c>
      <c r="Y8" s="93">
        <v>314600000</v>
      </c>
      <c r="Z8" s="90" t="s">
        <v>339</v>
      </c>
      <c r="AA8" s="90" t="s">
        <v>615</v>
      </c>
      <c r="AB8" s="93">
        <v>142100000</v>
      </c>
      <c r="AC8" s="94">
        <v>0.5</v>
      </c>
      <c r="AD8" s="90" t="s">
        <v>766</v>
      </c>
      <c r="AE8" s="95">
        <v>45689</v>
      </c>
      <c r="AF8" s="95">
        <v>46022</v>
      </c>
      <c r="AG8" s="90" t="s">
        <v>348</v>
      </c>
      <c r="AH8" s="90" t="s">
        <v>343</v>
      </c>
      <c r="AI8" s="90"/>
      <c r="AJ8" s="90" t="s">
        <v>344</v>
      </c>
      <c r="AK8" s="90" t="s">
        <v>344</v>
      </c>
      <c r="AL8" s="90"/>
      <c r="AM8" s="90"/>
      <c r="AN8" s="90" t="s">
        <v>344</v>
      </c>
      <c r="AO8" s="90"/>
      <c r="AP8" s="90"/>
      <c r="AQ8" s="90"/>
      <c r="AR8" s="90"/>
      <c r="AS8" s="90"/>
      <c r="AT8" s="90" t="s">
        <v>344</v>
      </c>
      <c r="AU8" s="90" t="s">
        <v>344</v>
      </c>
      <c r="AV8" s="90"/>
      <c r="AW8" s="90"/>
      <c r="AX8" s="90"/>
      <c r="AY8" s="90"/>
      <c r="AZ8" s="90" t="s">
        <v>344</v>
      </c>
      <c r="BA8" s="90"/>
      <c r="BB8" s="90" t="s">
        <v>344</v>
      </c>
      <c r="BC8" s="90"/>
      <c r="BD8" s="90" t="s">
        <v>344</v>
      </c>
      <c r="BE8" s="90"/>
      <c r="BF8" s="90" t="s">
        <v>344</v>
      </c>
      <c r="BG8" s="90"/>
      <c r="BH8" s="90"/>
      <c r="BI8" s="90"/>
      <c r="BJ8" s="90"/>
      <c r="BK8" s="90"/>
      <c r="BL8" s="90"/>
      <c r="BM8" s="90"/>
      <c r="BN8" s="90"/>
      <c r="BO8" s="90" t="s">
        <v>344</v>
      </c>
      <c r="BP8" s="90"/>
      <c r="BQ8" s="90"/>
      <c r="BR8" s="90"/>
      <c r="BS8" s="90"/>
      <c r="BT8" s="90"/>
      <c r="BU8" s="90"/>
      <c r="BV8" s="90"/>
      <c r="BW8" s="90"/>
      <c r="BX8" s="90"/>
    </row>
    <row r="9" spans="1:83" ht="63.75">
      <c r="A9" s="91" t="s">
        <v>330</v>
      </c>
      <c r="B9" s="91" t="s">
        <v>331</v>
      </c>
      <c r="C9" s="92">
        <v>0.3</v>
      </c>
      <c r="D9" s="91" t="s">
        <v>763</v>
      </c>
      <c r="E9" s="92">
        <v>1</v>
      </c>
      <c r="F9" s="92">
        <v>1</v>
      </c>
      <c r="G9" s="92" t="s">
        <v>90</v>
      </c>
      <c r="H9" s="91" t="s">
        <v>89</v>
      </c>
      <c r="I9" s="90" t="s">
        <v>610</v>
      </c>
      <c r="J9" s="90" t="s">
        <v>335</v>
      </c>
      <c r="K9" s="90" t="s">
        <v>15</v>
      </c>
      <c r="L9" s="90" t="s">
        <v>617</v>
      </c>
      <c r="M9" s="90" t="s">
        <v>354</v>
      </c>
      <c r="N9" s="90" t="s">
        <v>355</v>
      </c>
      <c r="O9" s="90" t="s">
        <v>356</v>
      </c>
      <c r="P9" s="90" t="s">
        <v>357</v>
      </c>
      <c r="Q9" s="90" t="s">
        <v>618</v>
      </c>
      <c r="R9" s="90" t="s">
        <v>171</v>
      </c>
      <c r="S9" s="96">
        <v>0.8</v>
      </c>
      <c r="T9" s="94">
        <v>0.9</v>
      </c>
      <c r="U9" s="94">
        <v>0.9</v>
      </c>
      <c r="V9" s="94">
        <v>0.9</v>
      </c>
      <c r="W9" s="94">
        <v>0.9</v>
      </c>
      <c r="X9" s="94">
        <v>0.9</v>
      </c>
      <c r="Y9" s="97">
        <v>132000000</v>
      </c>
      <c r="Z9" s="90" t="s">
        <v>339</v>
      </c>
      <c r="AA9" s="90" t="s">
        <v>619</v>
      </c>
      <c r="AB9" s="93">
        <v>0</v>
      </c>
      <c r="AC9" s="94">
        <v>0.33329999999999999</v>
      </c>
      <c r="AD9" s="90" t="s">
        <v>359</v>
      </c>
      <c r="AE9" s="95">
        <v>45672</v>
      </c>
      <c r="AF9" s="95">
        <v>46022</v>
      </c>
      <c r="AG9" s="90" t="s">
        <v>767</v>
      </c>
      <c r="AH9" s="90" t="s">
        <v>343</v>
      </c>
      <c r="AI9" s="90" t="s">
        <v>344</v>
      </c>
      <c r="AJ9" s="90"/>
      <c r="AK9" s="90"/>
      <c r="AL9" s="90"/>
      <c r="AM9" s="90"/>
      <c r="AN9" s="90"/>
      <c r="AO9" s="90"/>
      <c r="AP9" s="90"/>
      <c r="AQ9" s="90"/>
      <c r="AR9" s="90"/>
      <c r="AS9" s="90"/>
      <c r="AT9" s="90" t="s">
        <v>344</v>
      </c>
      <c r="AU9" s="90" t="s">
        <v>344</v>
      </c>
      <c r="AV9" s="90"/>
      <c r="AW9" s="90" t="s">
        <v>344</v>
      </c>
      <c r="AX9" s="90"/>
      <c r="AY9" s="90"/>
      <c r="AZ9" s="90"/>
      <c r="BA9" s="90"/>
      <c r="BB9" s="90"/>
      <c r="BC9" s="90"/>
      <c r="BD9" s="90" t="s">
        <v>344</v>
      </c>
      <c r="BE9" s="90"/>
      <c r="BF9" s="90" t="s">
        <v>344</v>
      </c>
      <c r="BG9" s="90"/>
      <c r="BH9" s="90"/>
      <c r="BI9" s="90"/>
      <c r="BJ9" s="90"/>
      <c r="BK9" s="90"/>
      <c r="BL9" s="90"/>
      <c r="BM9" s="90"/>
      <c r="BN9" s="90"/>
      <c r="BO9" s="90"/>
      <c r="BP9" s="90"/>
      <c r="BQ9" s="90"/>
      <c r="BR9" s="90"/>
      <c r="BS9" s="90"/>
      <c r="BT9" s="90"/>
      <c r="BU9" s="90"/>
      <c r="BV9" s="90"/>
      <c r="BW9" s="90"/>
      <c r="BX9" s="90"/>
      <c r="BY9" s="315" t="s">
        <v>768</v>
      </c>
      <c r="BZ9" s="312"/>
    </row>
    <row r="10" spans="1:83" ht="63.75">
      <c r="A10" s="91" t="s">
        <v>330</v>
      </c>
      <c r="B10" s="91" t="s">
        <v>331</v>
      </c>
      <c r="C10" s="92">
        <v>0.3</v>
      </c>
      <c r="D10" s="91" t="s">
        <v>763</v>
      </c>
      <c r="E10" s="92">
        <v>1</v>
      </c>
      <c r="F10" s="92">
        <v>1</v>
      </c>
      <c r="G10" s="92" t="s">
        <v>90</v>
      </c>
      <c r="H10" s="91" t="s">
        <v>89</v>
      </c>
      <c r="I10" s="90" t="s">
        <v>610</v>
      </c>
      <c r="J10" s="90" t="s">
        <v>335</v>
      </c>
      <c r="K10" s="90" t="s">
        <v>15</v>
      </c>
      <c r="L10" s="90" t="s">
        <v>617</v>
      </c>
      <c r="M10" s="90" t="s">
        <v>354</v>
      </c>
      <c r="N10" s="90" t="s">
        <v>355</v>
      </c>
      <c r="O10" s="90" t="s">
        <v>356</v>
      </c>
      <c r="P10" s="90" t="s">
        <v>357</v>
      </c>
      <c r="Q10" s="90" t="s">
        <v>618</v>
      </c>
      <c r="R10" s="90" t="s">
        <v>171</v>
      </c>
      <c r="S10" s="96">
        <v>0.8</v>
      </c>
      <c r="T10" s="94">
        <v>0.9</v>
      </c>
      <c r="U10" s="94">
        <v>0.9</v>
      </c>
      <c r="V10" s="94">
        <v>0.9</v>
      </c>
      <c r="W10" s="94">
        <v>0.9</v>
      </c>
      <c r="X10" s="94">
        <v>0.9</v>
      </c>
      <c r="Y10" s="97">
        <v>132000000</v>
      </c>
      <c r="Z10" s="90" t="s">
        <v>339</v>
      </c>
      <c r="AA10" s="90" t="s">
        <v>621</v>
      </c>
      <c r="AB10" s="93">
        <f>12000000*11</f>
        <v>132000000</v>
      </c>
      <c r="AC10" s="94">
        <v>0.34</v>
      </c>
      <c r="AD10" s="90" t="s">
        <v>769</v>
      </c>
      <c r="AE10" s="95">
        <v>45667</v>
      </c>
      <c r="AF10" s="95">
        <v>46022</v>
      </c>
      <c r="AG10" s="90" t="s">
        <v>448</v>
      </c>
      <c r="AH10" s="90" t="s">
        <v>343</v>
      </c>
      <c r="AI10" s="90" t="s">
        <v>344</v>
      </c>
      <c r="AJ10" s="90"/>
      <c r="AK10" s="90"/>
      <c r="AL10" s="90"/>
      <c r="AM10" s="90"/>
      <c r="AN10" s="90"/>
      <c r="AO10" s="90" t="s">
        <v>344</v>
      </c>
      <c r="AP10" s="90"/>
      <c r="AQ10" s="90"/>
      <c r="AR10" s="90"/>
      <c r="AS10" s="90"/>
      <c r="AT10" s="90" t="s">
        <v>344</v>
      </c>
      <c r="AU10" s="90"/>
      <c r="AV10" s="90"/>
      <c r="AW10" s="90"/>
      <c r="AX10" s="90"/>
      <c r="AY10" s="90"/>
      <c r="AZ10" s="90"/>
      <c r="BA10" s="90"/>
      <c r="BB10" s="90"/>
      <c r="BC10" s="90"/>
      <c r="BD10" s="90" t="s">
        <v>344</v>
      </c>
      <c r="BE10" s="90"/>
      <c r="BF10" s="90" t="s">
        <v>344</v>
      </c>
      <c r="BG10" s="90"/>
      <c r="BH10" s="90"/>
      <c r="BI10" s="90"/>
      <c r="BJ10" s="90"/>
      <c r="BK10" s="90"/>
      <c r="BL10" s="90"/>
      <c r="BM10" s="90"/>
      <c r="BN10" s="90"/>
      <c r="BO10" s="90"/>
      <c r="BP10" s="90"/>
      <c r="BQ10" s="90"/>
      <c r="BR10" s="90"/>
      <c r="BS10" s="90"/>
      <c r="BT10" s="90"/>
      <c r="BU10" s="90"/>
      <c r="BV10" s="90"/>
      <c r="BW10" s="90"/>
      <c r="BX10" s="90"/>
      <c r="BY10" s="315"/>
      <c r="BZ10" s="312"/>
    </row>
    <row r="11" spans="1:83" ht="63.75">
      <c r="A11" s="91" t="s">
        <v>330</v>
      </c>
      <c r="B11" s="91" t="s">
        <v>331</v>
      </c>
      <c r="C11" s="92">
        <v>0.3</v>
      </c>
      <c r="D11" s="91" t="s">
        <v>763</v>
      </c>
      <c r="E11" s="92">
        <v>1</v>
      </c>
      <c r="F11" s="92">
        <v>1</v>
      </c>
      <c r="G11" s="92" t="s">
        <v>90</v>
      </c>
      <c r="H11" s="91" t="s">
        <v>89</v>
      </c>
      <c r="I11" s="90" t="s">
        <v>610</v>
      </c>
      <c r="J11" s="90" t="s">
        <v>335</v>
      </c>
      <c r="K11" s="90" t="s">
        <v>15</v>
      </c>
      <c r="L11" s="90" t="s">
        <v>617</v>
      </c>
      <c r="M11" s="90" t="s">
        <v>354</v>
      </c>
      <c r="N11" s="90" t="s">
        <v>355</v>
      </c>
      <c r="O11" s="90" t="s">
        <v>356</v>
      </c>
      <c r="P11" s="90" t="s">
        <v>357</v>
      </c>
      <c r="Q11" s="90" t="s">
        <v>618</v>
      </c>
      <c r="R11" s="90" t="s">
        <v>171</v>
      </c>
      <c r="S11" s="96">
        <v>0.8</v>
      </c>
      <c r="T11" s="94">
        <v>0.9</v>
      </c>
      <c r="U11" s="94">
        <v>0.9</v>
      </c>
      <c r="V11" s="94">
        <v>0.9</v>
      </c>
      <c r="W11" s="94">
        <v>0.9</v>
      </c>
      <c r="X11" s="94">
        <v>0.9</v>
      </c>
      <c r="Y11" s="97">
        <v>13200000</v>
      </c>
      <c r="Z11" s="90" t="s">
        <v>339</v>
      </c>
      <c r="AA11" s="90" t="s">
        <v>622</v>
      </c>
      <c r="AB11" s="93">
        <v>0</v>
      </c>
      <c r="AC11" s="94">
        <v>0.33329999999999999</v>
      </c>
      <c r="AD11" s="90" t="s">
        <v>770</v>
      </c>
      <c r="AE11" s="95">
        <v>45672</v>
      </c>
      <c r="AF11" s="95">
        <v>46022</v>
      </c>
      <c r="AG11" s="90" t="s">
        <v>771</v>
      </c>
      <c r="AH11" s="90" t="s">
        <v>343</v>
      </c>
      <c r="AI11" s="90"/>
      <c r="AJ11" s="90"/>
      <c r="AK11" s="90"/>
      <c r="AL11" s="90"/>
      <c r="AM11" s="90"/>
      <c r="AN11" s="90"/>
      <c r="AO11" s="90"/>
      <c r="AP11" s="90"/>
      <c r="AQ11" s="90"/>
      <c r="AR11" s="90"/>
      <c r="AS11" s="90"/>
      <c r="AT11" s="90" t="s">
        <v>344</v>
      </c>
      <c r="AU11" s="90" t="s">
        <v>344</v>
      </c>
      <c r="AV11" s="90"/>
      <c r="AW11" s="90"/>
      <c r="AX11" s="90"/>
      <c r="AY11" s="90"/>
      <c r="AZ11" s="90" t="s">
        <v>344</v>
      </c>
      <c r="BA11" s="90"/>
      <c r="BB11" s="90"/>
      <c r="BC11" s="90"/>
      <c r="BD11" s="90" t="s">
        <v>344</v>
      </c>
      <c r="BE11" s="90"/>
      <c r="BF11" s="90" t="s">
        <v>344</v>
      </c>
      <c r="BG11" s="90"/>
      <c r="BH11" s="90"/>
      <c r="BI11" s="90"/>
      <c r="BJ11" s="90"/>
      <c r="BK11" s="90"/>
      <c r="BL11" s="90"/>
      <c r="BM11" s="90"/>
      <c r="BN11" s="90"/>
      <c r="BO11" s="90"/>
      <c r="BP11" s="90"/>
      <c r="BQ11" s="90"/>
      <c r="BR11" s="90"/>
      <c r="BS11" s="90"/>
      <c r="BT11" s="90"/>
      <c r="BU11" s="90"/>
      <c r="BV11" s="90"/>
      <c r="BW11" s="90"/>
      <c r="BX11" s="90"/>
      <c r="BY11" s="315"/>
      <c r="BZ11" s="312"/>
    </row>
    <row r="12" spans="1:83" ht="89.25">
      <c r="A12" s="91" t="s">
        <v>330</v>
      </c>
      <c r="B12" s="91" t="s">
        <v>331</v>
      </c>
      <c r="C12" s="92">
        <v>0.3</v>
      </c>
      <c r="D12" s="91" t="s">
        <v>763</v>
      </c>
      <c r="E12" s="92">
        <v>1</v>
      </c>
      <c r="F12" s="92">
        <v>1</v>
      </c>
      <c r="G12" s="92" t="s">
        <v>90</v>
      </c>
      <c r="H12" s="91" t="s">
        <v>89</v>
      </c>
      <c r="I12" s="90" t="s">
        <v>610</v>
      </c>
      <c r="J12" s="90" t="s">
        <v>335</v>
      </c>
      <c r="K12" s="90" t="s">
        <v>64</v>
      </c>
      <c r="L12" s="90" t="s">
        <v>624</v>
      </c>
      <c r="M12" s="90" t="s">
        <v>364</v>
      </c>
      <c r="N12" s="90" t="s">
        <v>365</v>
      </c>
      <c r="O12" s="90" t="s">
        <v>366</v>
      </c>
      <c r="P12" s="90" t="s">
        <v>367</v>
      </c>
      <c r="Q12" s="90" t="s">
        <v>625</v>
      </c>
      <c r="R12" s="90" t="s">
        <v>171</v>
      </c>
      <c r="S12" s="90" t="s">
        <v>462</v>
      </c>
      <c r="T12" s="94">
        <v>0.6</v>
      </c>
      <c r="U12" s="94">
        <v>0.6</v>
      </c>
      <c r="V12" s="94">
        <v>0.6</v>
      </c>
      <c r="W12" s="94">
        <v>0.6</v>
      </c>
      <c r="X12" s="94">
        <v>0.6</v>
      </c>
      <c r="Y12" s="93">
        <v>4007500000</v>
      </c>
      <c r="Z12" s="90" t="s">
        <v>368</v>
      </c>
      <c r="AA12" s="90" t="s">
        <v>369</v>
      </c>
      <c r="AB12" s="93">
        <v>4007500000</v>
      </c>
      <c r="AC12" s="94">
        <v>1</v>
      </c>
      <c r="AD12" s="90" t="s">
        <v>370</v>
      </c>
      <c r="AE12" s="95">
        <v>45748</v>
      </c>
      <c r="AF12" s="95">
        <v>46022</v>
      </c>
      <c r="AG12" s="90" t="s">
        <v>371</v>
      </c>
      <c r="AH12" s="90" t="s">
        <v>372</v>
      </c>
      <c r="AI12" s="90"/>
      <c r="AJ12" s="90"/>
      <c r="AK12" s="90"/>
      <c r="AL12" s="90"/>
      <c r="AM12" s="90"/>
      <c r="AN12" s="90"/>
      <c r="AO12" s="90"/>
      <c r="AP12" s="90"/>
      <c r="AQ12" s="90"/>
      <c r="AR12" s="90"/>
      <c r="AS12" s="90"/>
      <c r="AT12" s="90" t="s">
        <v>344</v>
      </c>
      <c r="AU12" s="90" t="s">
        <v>344</v>
      </c>
      <c r="AV12" s="90"/>
      <c r="AW12" s="90"/>
      <c r="AX12" s="90"/>
      <c r="AY12" s="90"/>
      <c r="AZ12" s="90"/>
      <c r="BA12" s="90"/>
      <c r="BB12" s="90"/>
      <c r="BC12" s="90"/>
      <c r="BD12" s="90" t="s">
        <v>344</v>
      </c>
      <c r="BE12" s="90"/>
      <c r="BF12" s="90" t="s">
        <v>344</v>
      </c>
      <c r="BG12" s="90"/>
      <c r="BH12" s="90"/>
      <c r="BI12" s="90"/>
      <c r="BJ12" s="90"/>
      <c r="BK12" s="90"/>
      <c r="BL12" s="90"/>
      <c r="BM12" s="90"/>
      <c r="BN12" s="90"/>
      <c r="BO12" s="90"/>
      <c r="BP12" s="90"/>
      <c r="BQ12" s="90"/>
      <c r="BR12" s="90"/>
      <c r="BS12" s="90"/>
      <c r="BT12" s="90"/>
      <c r="BU12" s="90"/>
      <c r="BV12" s="90"/>
      <c r="BW12" s="90"/>
      <c r="BX12" s="90"/>
    </row>
    <row r="13" spans="1:83" ht="76.5">
      <c r="A13" s="91" t="s">
        <v>330</v>
      </c>
      <c r="B13" s="91" t="s">
        <v>331</v>
      </c>
      <c r="C13" s="92">
        <v>0.3</v>
      </c>
      <c r="D13" s="91" t="s">
        <v>763</v>
      </c>
      <c r="E13" s="92">
        <v>1</v>
      </c>
      <c r="F13" s="92">
        <v>1</v>
      </c>
      <c r="G13" s="92" t="s">
        <v>87</v>
      </c>
      <c r="H13" s="91" t="s">
        <v>86</v>
      </c>
      <c r="I13" s="90" t="s">
        <v>610</v>
      </c>
      <c r="J13" s="90" t="s">
        <v>335</v>
      </c>
      <c r="K13" s="90" t="s">
        <v>73</v>
      </c>
      <c r="L13" s="90" t="s">
        <v>626</v>
      </c>
      <c r="M13" s="90" t="s">
        <v>336</v>
      </c>
      <c r="N13" s="90" t="s">
        <v>335</v>
      </c>
      <c r="O13" s="90" t="s">
        <v>336</v>
      </c>
      <c r="P13" s="90" t="s">
        <v>373</v>
      </c>
      <c r="Q13" s="90" t="s">
        <v>627</v>
      </c>
      <c r="R13" s="90" t="s">
        <v>171</v>
      </c>
      <c r="S13" s="90">
        <v>0</v>
      </c>
      <c r="T13" s="94">
        <v>0.25</v>
      </c>
      <c r="U13" s="94">
        <v>0.5</v>
      </c>
      <c r="V13" s="94">
        <v>0.75</v>
      </c>
      <c r="W13" s="94">
        <v>1</v>
      </c>
      <c r="X13" s="94">
        <v>1</v>
      </c>
      <c r="Y13" s="93">
        <v>720300000</v>
      </c>
      <c r="Z13" s="90" t="s">
        <v>339</v>
      </c>
      <c r="AA13" s="90" t="s">
        <v>628</v>
      </c>
      <c r="AB13" s="93">
        <v>530100000</v>
      </c>
      <c r="AC13" s="94">
        <v>0.5</v>
      </c>
      <c r="AD13" s="90" t="s">
        <v>772</v>
      </c>
      <c r="AE13" s="95">
        <v>45689</v>
      </c>
      <c r="AF13" s="95">
        <v>46022</v>
      </c>
      <c r="AG13" s="90" t="s">
        <v>342</v>
      </c>
      <c r="AH13" s="90" t="s">
        <v>773</v>
      </c>
      <c r="AI13" s="90" t="s">
        <v>344</v>
      </c>
      <c r="AJ13" s="90" t="s">
        <v>344</v>
      </c>
      <c r="AK13" s="90" t="s">
        <v>344</v>
      </c>
      <c r="AL13" s="90"/>
      <c r="AM13" s="90"/>
      <c r="AN13" s="90" t="s">
        <v>344</v>
      </c>
      <c r="AO13" s="90"/>
      <c r="AP13" s="90"/>
      <c r="AQ13" s="90"/>
      <c r="AR13" s="90"/>
      <c r="AS13" s="90"/>
      <c r="AT13" s="90" t="s">
        <v>344</v>
      </c>
      <c r="AU13" s="90" t="s">
        <v>344</v>
      </c>
      <c r="AV13" s="90"/>
      <c r="AW13" s="90"/>
      <c r="AX13" s="90"/>
      <c r="AY13" s="90"/>
      <c r="AZ13" s="90"/>
      <c r="BA13" s="90"/>
      <c r="BB13" s="90"/>
      <c r="BC13" s="90"/>
      <c r="BD13" s="90" t="s">
        <v>344</v>
      </c>
      <c r="BE13" s="90"/>
      <c r="BF13" s="90" t="s">
        <v>344</v>
      </c>
      <c r="BG13" s="90"/>
      <c r="BH13" s="90"/>
      <c r="BI13" s="90"/>
      <c r="BJ13" s="90"/>
      <c r="BK13" s="90"/>
      <c r="BL13" s="90"/>
      <c r="BM13" s="90"/>
      <c r="BN13" s="90"/>
      <c r="BO13" s="90" t="s">
        <v>344</v>
      </c>
      <c r="BP13" s="90"/>
      <c r="BQ13" s="90"/>
      <c r="BR13" s="90"/>
      <c r="BS13" s="90"/>
      <c r="BT13" s="90"/>
      <c r="BU13" s="90"/>
      <c r="BV13" s="90"/>
      <c r="BW13" s="90"/>
      <c r="BX13" s="90"/>
    </row>
    <row r="14" spans="1:83" ht="76.5">
      <c r="A14" s="91" t="s">
        <v>330</v>
      </c>
      <c r="B14" s="91" t="s">
        <v>331</v>
      </c>
      <c r="C14" s="92">
        <v>0.3</v>
      </c>
      <c r="D14" s="91" t="s">
        <v>763</v>
      </c>
      <c r="E14" s="92">
        <v>1</v>
      </c>
      <c r="F14" s="92">
        <v>1</v>
      </c>
      <c r="G14" s="92" t="s">
        <v>87</v>
      </c>
      <c r="H14" s="91" t="s">
        <v>86</v>
      </c>
      <c r="I14" s="90" t="s">
        <v>610</v>
      </c>
      <c r="J14" s="90" t="s">
        <v>335</v>
      </c>
      <c r="K14" s="90" t="s">
        <v>73</v>
      </c>
      <c r="L14" s="90" t="s">
        <v>626</v>
      </c>
      <c r="M14" s="90" t="s">
        <v>336</v>
      </c>
      <c r="N14" s="90" t="s">
        <v>335</v>
      </c>
      <c r="O14" s="90" t="s">
        <v>336</v>
      </c>
      <c r="P14" s="90" t="s">
        <v>373</v>
      </c>
      <c r="Q14" s="90" t="s">
        <v>627</v>
      </c>
      <c r="R14" s="90" t="s">
        <v>171</v>
      </c>
      <c r="S14" s="90">
        <v>0</v>
      </c>
      <c r="T14" s="94">
        <v>0.25</v>
      </c>
      <c r="U14" s="94">
        <v>0.5</v>
      </c>
      <c r="V14" s="94">
        <v>0.75</v>
      </c>
      <c r="W14" s="94">
        <v>1</v>
      </c>
      <c r="X14" s="94">
        <v>1</v>
      </c>
      <c r="Y14" s="93">
        <v>720300000</v>
      </c>
      <c r="Z14" s="90" t="s">
        <v>339</v>
      </c>
      <c r="AA14" s="90" t="s">
        <v>630</v>
      </c>
      <c r="AB14" s="93">
        <v>190200000</v>
      </c>
      <c r="AC14" s="94">
        <v>0.5</v>
      </c>
      <c r="AD14" s="90" t="s">
        <v>377</v>
      </c>
      <c r="AE14" s="95">
        <v>45689</v>
      </c>
      <c r="AF14" s="95">
        <v>46022</v>
      </c>
      <c r="AG14" s="90" t="s">
        <v>342</v>
      </c>
      <c r="AH14" s="90" t="s">
        <v>343</v>
      </c>
      <c r="AI14" s="90"/>
      <c r="AJ14" s="90" t="s">
        <v>344</v>
      </c>
      <c r="AK14" s="90" t="s">
        <v>344</v>
      </c>
      <c r="AL14" s="90"/>
      <c r="AM14" s="90"/>
      <c r="AN14" s="90" t="s">
        <v>344</v>
      </c>
      <c r="AO14" s="90"/>
      <c r="AP14" s="90"/>
      <c r="AQ14" s="90"/>
      <c r="AR14" s="90"/>
      <c r="AS14" s="90"/>
      <c r="AT14" s="90" t="s">
        <v>344</v>
      </c>
      <c r="AU14" s="90" t="s">
        <v>344</v>
      </c>
      <c r="AV14" s="90"/>
      <c r="AW14" s="90"/>
      <c r="AX14" s="90"/>
      <c r="AY14" s="90"/>
      <c r="AZ14" s="90"/>
      <c r="BA14" s="90"/>
      <c r="BB14" s="90"/>
      <c r="BC14" s="90"/>
      <c r="BD14" s="90" t="s">
        <v>344</v>
      </c>
      <c r="BE14" s="90"/>
      <c r="BF14" s="90" t="s">
        <v>344</v>
      </c>
      <c r="BG14" s="90"/>
      <c r="BH14" s="90"/>
      <c r="BI14" s="90"/>
      <c r="BJ14" s="90"/>
      <c r="BK14" s="90"/>
      <c r="BL14" s="90"/>
      <c r="BM14" s="90"/>
      <c r="BN14" s="90"/>
      <c r="BO14" s="90" t="s">
        <v>344</v>
      </c>
      <c r="BP14" s="90"/>
      <c r="BQ14" s="90"/>
      <c r="BR14" s="90"/>
      <c r="BS14" s="90"/>
      <c r="BT14" s="90"/>
      <c r="BU14" s="90"/>
      <c r="BV14" s="90"/>
      <c r="BW14" s="90"/>
      <c r="BX14" s="90"/>
    </row>
    <row r="15" spans="1:83" ht="63.75">
      <c r="A15" s="91" t="s">
        <v>330</v>
      </c>
      <c r="B15" s="91" t="s">
        <v>331</v>
      </c>
      <c r="C15" s="92">
        <v>0.3</v>
      </c>
      <c r="D15" s="91" t="s">
        <v>763</v>
      </c>
      <c r="E15" s="92">
        <v>1</v>
      </c>
      <c r="F15" s="92">
        <v>1</v>
      </c>
      <c r="G15" s="92" t="s">
        <v>93</v>
      </c>
      <c r="H15" s="91" t="s">
        <v>92</v>
      </c>
      <c r="I15" s="90" t="s">
        <v>610</v>
      </c>
      <c r="J15" s="90" t="s">
        <v>335</v>
      </c>
      <c r="K15" s="90" t="s">
        <v>17</v>
      </c>
      <c r="L15" s="90" t="s">
        <v>631</v>
      </c>
      <c r="M15" s="90" t="s">
        <v>336</v>
      </c>
      <c r="N15" s="90" t="s">
        <v>335</v>
      </c>
      <c r="O15" s="90" t="s">
        <v>336</v>
      </c>
      <c r="P15" s="90" t="s">
        <v>380</v>
      </c>
      <c r="Q15" s="90" t="s">
        <v>632</v>
      </c>
      <c r="R15" s="90" t="s">
        <v>171</v>
      </c>
      <c r="S15" s="90">
        <v>3</v>
      </c>
      <c r="T15" s="94">
        <v>0.1</v>
      </c>
      <c r="U15" s="94">
        <v>0.3</v>
      </c>
      <c r="V15" s="94">
        <v>0.8</v>
      </c>
      <c r="W15" s="94">
        <v>1</v>
      </c>
      <c r="X15" s="94">
        <v>1</v>
      </c>
      <c r="Y15" s="93">
        <f>1356500000+88000000</f>
        <v>1444500000</v>
      </c>
      <c r="Z15" s="90" t="s">
        <v>381</v>
      </c>
      <c r="AA15" s="90" t="s">
        <v>633</v>
      </c>
      <c r="AB15" s="93">
        <v>88000000</v>
      </c>
      <c r="AC15" s="94">
        <v>0.13</v>
      </c>
      <c r="AD15" s="90" t="s">
        <v>383</v>
      </c>
      <c r="AE15" s="95">
        <v>45689</v>
      </c>
      <c r="AF15" s="95">
        <v>46022</v>
      </c>
      <c r="AG15" s="90" t="s">
        <v>384</v>
      </c>
      <c r="AH15" s="90" t="s">
        <v>343</v>
      </c>
      <c r="AI15" s="90" t="s">
        <v>344</v>
      </c>
      <c r="AJ15" s="90" t="s">
        <v>344</v>
      </c>
      <c r="AK15" s="90" t="s">
        <v>344</v>
      </c>
      <c r="AL15" s="90"/>
      <c r="AM15" s="90"/>
      <c r="AN15" s="90" t="s">
        <v>344</v>
      </c>
      <c r="AO15" s="90"/>
      <c r="AP15" s="90"/>
      <c r="AQ15" s="90"/>
      <c r="AR15" s="90"/>
      <c r="AS15" s="90"/>
      <c r="AT15" s="90" t="s">
        <v>344</v>
      </c>
      <c r="AU15" s="90"/>
      <c r="AV15" s="90"/>
      <c r="AW15" s="90" t="s">
        <v>344</v>
      </c>
      <c r="AX15" s="90"/>
      <c r="AY15" s="90"/>
      <c r="AZ15" s="90" t="s">
        <v>344</v>
      </c>
      <c r="BA15" s="90"/>
      <c r="BB15" s="90"/>
      <c r="BC15" s="90"/>
      <c r="BD15" s="90" t="s">
        <v>344</v>
      </c>
      <c r="BE15" s="90"/>
      <c r="BF15" s="90" t="s">
        <v>344</v>
      </c>
      <c r="BG15" s="90"/>
      <c r="BH15" s="90"/>
      <c r="BI15" s="90"/>
      <c r="BJ15" s="90"/>
      <c r="BK15" s="90"/>
      <c r="BL15" s="90"/>
      <c r="BM15" s="90"/>
      <c r="BN15" s="90"/>
      <c r="BO15" s="90" t="s">
        <v>344</v>
      </c>
      <c r="BP15" s="90"/>
      <c r="BQ15" s="90"/>
      <c r="BR15" s="90"/>
      <c r="BS15" s="90"/>
      <c r="BT15" s="90"/>
      <c r="BU15" s="90"/>
      <c r="BV15" s="90"/>
      <c r="BW15" s="90"/>
      <c r="BX15" s="90"/>
    </row>
    <row r="16" spans="1:83" ht="63.75">
      <c r="A16" s="91" t="s">
        <v>330</v>
      </c>
      <c r="B16" s="91" t="s">
        <v>331</v>
      </c>
      <c r="C16" s="92">
        <v>0.3</v>
      </c>
      <c r="D16" s="91" t="s">
        <v>763</v>
      </c>
      <c r="E16" s="92">
        <v>1</v>
      </c>
      <c r="F16" s="92">
        <v>1</v>
      </c>
      <c r="G16" s="92" t="s">
        <v>93</v>
      </c>
      <c r="H16" s="91" t="s">
        <v>92</v>
      </c>
      <c r="I16" s="90" t="s">
        <v>610</v>
      </c>
      <c r="J16" s="90" t="s">
        <v>335</v>
      </c>
      <c r="K16" s="90" t="s">
        <v>17</v>
      </c>
      <c r="L16" s="90" t="s">
        <v>631</v>
      </c>
      <c r="M16" s="90" t="s">
        <v>336</v>
      </c>
      <c r="N16" s="90" t="s">
        <v>335</v>
      </c>
      <c r="O16" s="90" t="s">
        <v>336</v>
      </c>
      <c r="P16" s="90" t="s">
        <v>380</v>
      </c>
      <c r="Q16" s="90" t="s">
        <v>632</v>
      </c>
      <c r="R16" s="90" t="s">
        <v>171</v>
      </c>
      <c r="S16" s="90">
        <v>3</v>
      </c>
      <c r="T16" s="94">
        <v>0.1</v>
      </c>
      <c r="U16" s="94">
        <v>0.3</v>
      </c>
      <c r="V16" s="94">
        <v>0.8</v>
      </c>
      <c r="W16" s="94">
        <v>1</v>
      </c>
      <c r="X16" s="94">
        <v>1</v>
      </c>
      <c r="Y16" s="93">
        <v>1444500000</v>
      </c>
      <c r="Z16" s="90" t="s">
        <v>381</v>
      </c>
      <c r="AA16" s="90" t="s">
        <v>386</v>
      </c>
      <c r="AB16" s="93">
        <v>1356500000</v>
      </c>
      <c r="AC16" s="94">
        <v>0.87</v>
      </c>
      <c r="AD16" s="90" t="s">
        <v>387</v>
      </c>
      <c r="AE16" s="95">
        <v>45777</v>
      </c>
      <c r="AF16" s="95">
        <v>45838</v>
      </c>
      <c r="AG16" s="90" t="s">
        <v>384</v>
      </c>
      <c r="AH16" s="90" t="s">
        <v>343</v>
      </c>
      <c r="AI16" s="90"/>
      <c r="AJ16" s="90" t="s">
        <v>344</v>
      </c>
      <c r="AK16" s="90" t="s">
        <v>344</v>
      </c>
      <c r="AL16" s="90"/>
      <c r="AM16" s="90"/>
      <c r="AN16" s="90" t="s">
        <v>344</v>
      </c>
      <c r="AO16" s="90"/>
      <c r="AP16" s="90"/>
      <c r="AQ16" s="90"/>
      <c r="AR16" s="90"/>
      <c r="AS16" s="90"/>
      <c r="AT16" s="90" t="s">
        <v>344</v>
      </c>
      <c r="AU16" s="90"/>
      <c r="AV16" s="90"/>
      <c r="AW16" s="90" t="s">
        <v>344</v>
      </c>
      <c r="AX16" s="90" t="s">
        <v>344</v>
      </c>
      <c r="AY16" s="90" t="s">
        <v>344</v>
      </c>
      <c r="AZ16" s="90" t="s">
        <v>344</v>
      </c>
      <c r="BA16" s="90"/>
      <c r="BB16" s="90"/>
      <c r="BC16" s="90"/>
      <c r="BD16" s="90" t="s">
        <v>344</v>
      </c>
      <c r="BE16" s="90"/>
      <c r="BF16" s="90" t="s">
        <v>344</v>
      </c>
      <c r="BG16" s="90"/>
      <c r="BH16" s="90"/>
      <c r="BI16" s="90"/>
      <c r="BJ16" s="90"/>
      <c r="BK16" s="90"/>
      <c r="BL16" s="90"/>
      <c r="BM16" s="90"/>
      <c r="BN16" s="90"/>
      <c r="BO16" s="90" t="s">
        <v>344</v>
      </c>
      <c r="BP16" s="90"/>
      <c r="BQ16" s="90"/>
      <c r="BR16" s="90"/>
      <c r="BS16" s="90"/>
      <c r="BT16" s="90"/>
      <c r="BU16" s="90"/>
      <c r="BV16" s="90"/>
      <c r="BW16" s="90"/>
      <c r="BX16" s="90"/>
    </row>
    <row r="17" spans="1:78" ht="89.25">
      <c r="A17" s="91" t="s">
        <v>330</v>
      </c>
      <c r="B17" s="91" t="s">
        <v>331</v>
      </c>
      <c r="C17" s="92">
        <v>0.3</v>
      </c>
      <c r="D17" s="91" t="s">
        <v>763</v>
      </c>
      <c r="E17" s="92">
        <v>1</v>
      </c>
      <c r="F17" s="92">
        <v>1</v>
      </c>
      <c r="G17" s="92" t="s">
        <v>93</v>
      </c>
      <c r="H17" s="91" t="s">
        <v>92</v>
      </c>
      <c r="I17" s="90" t="s">
        <v>636</v>
      </c>
      <c r="J17" s="90" t="s">
        <v>637</v>
      </c>
      <c r="K17" s="90" t="s">
        <v>122</v>
      </c>
      <c r="L17" s="90" t="s">
        <v>245</v>
      </c>
      <c r="M17" s="90" t="s">
        <v>354</v>
      </c>
      <c r="N17" s="90" t="s">
        <v>355</v>
      </c>
      <c r="O17" s="90" t="s">
        <v>389</v>
      </c>
      <c r="P17" s="90" t="s">
        <v>367</v>
      </c>
      <c r="Q17" s="96" t="s">
        <v>638</v>
      </c>
      <c r="R17" s="96" t="s">
        <v>171</v>
      </c>
      <c r="S17" s="96">
        <v>1</v>
      </c>
      <c r="T17" s="94">
        <v>0.25</v>
      </c>
      <c r="U17" s="94">
        <v>0.5</v>
      </c>
      <c r="V17" s="94">
        <v>0.75</v>
      </c>
      <c r="W17" s="94">
        <v>1</v>
      </c>
      <c r="X17" s="94">
        <v>1</v>
      </c>
      <c r="Y17" s="97">
        <v>129800000</v>
      </c>
      <c r="Z17" s="90" t="s">
        <v>390</v>
      </c>
      <c r="AA17" s="90" t="s">
        <v>639</v>
      </c>
      <c r="AB17" s="93">
        <v>0</v>
      </c>
      <c r="AC17" s="94">
        <v>0.34</v>
      </c>
      <c r="AD17" s="90" t="s">
        <v>392</v>
      </c>
      <c r="AE17" s="95">
        <v>45672</v>
      </c>
      <c r="AF17" s="95">
        <v>46022</v>
      </c>
      <c r="AG17" s="90" t="s">
        <v>397</v>
      </c>
      <c r="AH17" s="90" t="s">
        <v>343</v>
      </c>
      <c r="AI17" s="90"/>
      <c r="AJ17" s="90"/>
      <c r="AK17" s="90"/>
      <c r="AL17" s="90"/>
      <c r="AM17" s="90"/>
      <c r="AN17" s="90"/>
      <c r="AO17" s="90"/>
      <c r="AP17" s="90"/>
      <c r="AQ17" s="90"/>
      <c r="AR17" s="90"/>
      <c r="AS17" s="90"/>
      <c r="AT17" s="90" t="s">
        <v>344</v>
      </c>
      <c r="AU17" s="90" t="s">
        <v>344</v>
      </c>
      <c r="AV17" s="90"/>
      <c r="AW17" s="90" t="s">
        <v>344</v>
      </c>
      <c r="AX17" s="90" t="s">
        <v>344</v>
      </c>
      <c r="AY17" s="90"/>
      <c r="AZ17" s="90" t="s">
        <v>344</v>
      </c>
      <c r="BA17" s="90"/>
      <c r="BB17" s="90"/>
      <c r="BC17" s="90"/>
      <c r="BD17" s="90" t="s">
        <v>344</v>
      </c>
      <c r="BE17" s="90"/>
      <c r="BF17" s="90" t="s">
        <v>344</v>
      </c>
      <c r="BG17" s="90"/>
      <c r="BH17" s="90"/>
      <c r="BI17" s="90"/>
      <c r="BJ17" s="90"/>
      <c r="BK17" s="90"/>
      <c r="BL17" s="90"/>
      <c r="BM17" s="90"/>
      <c r="BN17" s="90"/>
      <c r="BO17" s="90"/>
      <c r="BP17" s="90"/>
      <c r="BQ17" s="90"/>
      <c r="BR17" s="90"/>
      <c r="BS17" s="90"/>
      <c r="BT17" s="90"/>
      <c r="BU17" s="90"/>
      <c r="BV17" s="90"/>
      <c r="BW17" s="90"/>
      <c r="BX17" s="90"/>
      <c r="BY17" s="317" t="s">
        <v>768</v>
      </c>
      <c r="BZ17" s="317"/>
    </row>
    <row r="18" spans="1:78" ht="89.25">
      <c r="A18" s="91" t="s">
        <v>330</v>
      </c>
      <c r="B18" s="91" t="s">
        <v>331</v>
      </c>
      <c r="C18" s="92">
        <v>0.3</v>
      </c>
      <c r="D18" s="91" t="s">
        <v>763</v>
      </c>
      <c r="E18" s="92">
        <v>1</v>
      </c>
      <c r="F18" s="92">
        <v>1</v>
      </c>
      <c r="G18" s="92" t="s">
        <v>93</v>
      </c>
      <c r="H18" s="91" t="s">
        <v>92</v>
      </c>
      <c r="I18" s="90" t="s">
        <v>636</v>
      </c>
      <c r="J18" s="90" t="s">
        <v>637</v>
      </c>
      <c r="K18" s="90" t="s">
        <v>122</v>
      </c>
      <c r="L18" s="90" t="s">
        <v>245</v>
      </c>
      <c r="M18" s="90" t="s">
        <v>354</v>
      </c>
      <c r="N18" s="90" t="s">
        <v>355</v>
      </c>
      <c r="O18" s="90" t="s">
        <v>389</v>
      </c>
      <c r="P18" s="90" t="s">
        <v>367</v>
      </c>
      <c r="Q18" s="96" t="s">
        <v>247</v>
      </c>
      <c r="R18" s="96" t="s">
        <v>171</v>
      </c>
      <c r="S18" s="96">
        <v>1</v>
      </c>
      <c r="T18" s="94">
        <v>0.25</v>
      </c>
      <c r="U18" s="94">
        <v>0.5</v>
      </c>
      <c r="V18" s="94">
        <v>0.75</v>
      </c>
      <c r="W18" s="94">
        <v>1</v>
      </c>
      <c r="X18" s="94">
        <v>1</v>
      </c>
      <c r="Y18" s="97">
        <v>129800000</v>
      </c>
      <c r="Z18" s="90" t="s">
        <v>390</v>
      </c>
      <c r="AA18" s="90" t="s">
        <v>641</v>
      </c>
      <c r="AB18" s="93">
        <v>0</v>
      </c>
      <c r="AC18" s="94">
        <v>0.33</v>
      </c>
      <c r="AD18" s="90" t="s">
        <v>396</v>
      </c>
      <c r="AE18" s="95">
        <v>45672</v>
      </c>
      <c r="AF18" s="95">
        <v>46022</v>
      </c>
      <c r="AG18" s="90" t="s">
        <v>774</v>
      </c>
      <c r="AH18" s="90" t="s">
        <v>343</v>
      </c>
      <c r="AI18" s="90" t="s">
        <v>344</v>
      </c>
      <c r="AJ18" s="90" t="s">
        <v>344</v>
      </c>
      <c r="AK18" s="90"/>
      <c r="AL18" s="90"/>
      <c r="AM18" s="90"/>
      <c r="AN18" s="90"/>
      <c r="AO18" s="90"/>
      <c r="AP18" s="90"/>
      <c r="AQ18" s="90"/>
      <c r="AR18" s="90"/>
      <c r="AS18" s="90"/>
      <c r="AT18" s="90"/>
      <c r="AU18" s="90"/>
      <c r="AV18" s="90"/>
      <c r="AW18" s="90"/>
      <c r="AX18" s="90" t="s">
        <v>344</v>
      </c>
      <c r="AY18" s="90"/>
      <c r="AZ18" s="90"/>
      <c r="BA18" s="90"/>
      <c r="BB18" s="90" t="s">
        <v>344</v>
      </c>
      <c r="BC18" s="90"/>
      <c r="BD18" s="90" t="s">
        <v>344</v>
      </c>
      <c r="BE18" s="90"/>
      <c r="BF18" s="90" t="s">
        <v>344</v>
      </c>
      <c r="BG18" s="90"/>
      <c r="BH18" s="90"/>
      <c r="BI18" s="90"/>
      <c r="BJ18" s="90"/>
      <c r="BK18" s="90"/>
      <c r="BL18" s="90"/>
      <c r="BM18" s="90"/>
      <c r="BN18" s="90"/>
      <c r="BO18" s="90"/>
      <c r="BP18" s="90"/>
      <c r="BQ18" s="90"/>
      <c r="BR18" s="90"/>
      <c r="BS18" s="90"/>
      <c r="BT18" s="90"/>
      <c r="BU18" s="90"/>
      <c r="BV18" s="90"/>
      <c r="BW18" s="90"/>
      <c r="BX18" s="90"/>
      <c r="BY18" s="317"/>
      <c r="BZ18" s="317"/>
    </row>
    <row r="19" spans="1:78" ht="89.25">
      <c r="A19" s="91" t="s">
        <v>330</v>
      </c>
      <c r="B19" s="91" t="s">
        <v>331</v>
      </c>
      <c r="C19" s="92">
        <v>0.3</v>
      </c>
      <c r="D19" s="91" t="s">
        <v>763</v>
      </c>
      <c r="E19" s="92">
        <v>1</v>
      </c>
      <c r="F19" s="92">
        <v>1</v>
      </c>
      <c r="G19" s="92" t="s">
        <v>93</v>
      </c>
      <c r="H19" s="91" t="s">
        <v>92</v>
      </c>
      <c r="I19" s="90" t="s">
        <v>636</v>
      </c>
      <c r="J19" s="90" t="s">
        <v>637</v>
      </c>
      <c r="K19" s="90" t="s">
        <v>122</v>
      </c>
      <c r="L19" s="90" t="s">
        <v>245</v>
      </c>
      <c r="M19" s="90" t="s">
        <v>354</v>
      </c>
      <c r="N19" s="90" t="s">
        <v>355</v>
      </c>
      <c r="O19" s="90" t="s">
        <v>389</v>
      </c>
      <c r="P19" s="90" t="s">
        <v>367</v>
      </c>
      <c r="Q19" s="96" t="s">
        <v>247</v>
      </c>
      <c r="R19" s="96" t="s">
        <v>171</v>
      </c>
      <c r="S19" s="96">
        <v>1</v>
      </c>
      <c r="T19" s="94">
        <v>0.25</v>
      </c>
      <c r="U19" s="94">
        <v>0.5</v>
      </c>
      <c r="V19" s="94">
        <v>0.75</v>
      </c>
      <c r="W19" s="94">
        <v>1</v>
      </c>
      <c r="X19" s="94">
        <v>1</v>
      </c>
      <c r="Y19" s="97">
        <v>129800000</v>
      </c>
      <c r="Z19" s="90" t="s">
        <v>775</v>
      </c>
      <c r="AA19" s="90" t="s">
        <v>643</v>
      </c>
      <c r="AB19" s="93">
        <f>+(3500000*11)+(4000000*11)+(4300000*11)</f>
        <v>129800000</v>
      </c>
      <c r="AC19" s="94">
        <v>0.33</v>
      </c>
      <c r="AD19" s="90" t="s">
        <v>776</v>
      </c>
      <c r="AE19" s="95">
        <v>45672</v>
      </c>
      <c r="AF19" s="95">
        <v>46022</v>
      </c>
      <c r="AG19" s="90" t="s">
        <v>400</v>
      </c>
      <c r="AH19" s="90" t="s">
        <v>343</v>
      </c>
      <c r="AI19" s="90"/>
      <c r="AJ19" s="90" t="s">
        <v>344</v>
      </c>
      <c r="AK19" s="90" t="s">
        <v>344</v>
      </c>
      <c r="AL19" s="90"/>
      <c r="AM19" s="90"/>
      <c r="AN19" s="90" t="s">
        <v>344</v>
      </c>
      <c r="AO19" s="90"/>
      <c r="AP19" s="90"/>
      <c r="AQ19" s="90"/>
      <c r="AR19" s="90"/>
      <c r="AS19" s="90"/>
      <c r="AT19" s="90" t="s">
        <v>344</v>
      </c>
      <c r="AU19" s="90" t="s">
        <v>344</v>
      </c>
      <c r="AV19" s="90" t="s">
        <v>344</v>
      </c>
      <c r="AW19" s="90" t="s">
        <v>344</v>
      </c>
      <c r="AX19" s="90" t="s">
        <v>344</v>
      </c>
      <c r="AY19" s="90" t="s">
        <v>344</v>
      </c>
      <c r="AZ19" s="90" t="s">
        <v>344</v>
      </c>
      <c r="BA19" s="90" t="s">
        <v>344</v>
      </c>
      <c r="BB19" s="90" t="s">
        <v>344</v>
      </c>
      <c r="BC19" s="90"/>
      <c r="BD19" s="90" t="s">
        <v>344</v>
      </c>
      <c r="BE19" s="90"/>
      <c r="BF19" s="90" t="s">
        <v>344</v>
      </c>
      <c r="BG19" s="90"/>
      <c r="BH19" s="90" t="s">
        <v>344</v>
      </c>
      <c r="BI19" s="90"/>
      <c r="BJ19" s="90"/>
      <c r="BK19" s="90"/>
      <c r="BL19" s="90"/>
      <c r="BM19" s="90"/>
      <c r="BN19" s="90"/>
      <c r="BO19" s="90" t="s">
        <v>344</v>
      </c>
      <c r="BP19" s="90"/>
      <c r="BQ19" s="90"/>
      <c r="BR19" s="90"/>
      <c r="BS19" s="90"/>
      <c r="BT19" s="90"/>
      <c r="BU19" s="90"/>
      <c r="BV19" s="90"/>
      <c r="BW19" s="90"/>
      <c r="BX19" s="90"/>
      <c r="BY19" s="317"/>
      <c r="BZ19" s="317"/>
    </row>
    <row r="20" spans="1:78" ht="76.5">
      <c r="A20" s="91" t="s">
        <v>330</v>
      </c>
      <c r="B20" s="91" t="s">
        <v>331</v>
      </c>
      <c r="C20" s="92">
        <v>0.3</v>
      </c>
      <c r="D20" s="91" t="s">
        <v>763</v>
      </c>
      <c r="E20" s="92">
        <v>1</v>
      </c>
      <c r="F20" s="92">
        <v>1</v>
      </c>
      <c r="G20" s="92" t="s">
        <v>93</v>
      </c>
      <c r="H20" s="91" t="s">
        <v>92</v>
      </c>
      <c r="I20" s="90" t="s">
        <v>645</v>
      </c>
      <c r="J20" s="90" t="s">
        <v>646</v>
      </c>
      <c r="K20" s="90" t="s">
        <v>108</v>
      </c>
      <c r="L20" s="90" t="s">
        <v>647</v>
      </c>
      <c r="M20" s="90" t="s">
        <v>364</v>
      </c>
      <c r="N20" s="90" t="s">
        <v>365</v>
      </c>
      <c r="O20" s="90" t="s">
        <v>12</v>
      </c>
      <c r="P20" s="90" t="s">
        <v>402</v>
      </c>
      <c r="Q20" s="90" t="s">
        <v>648</v>
      </c>
      <c r="R20" s="90" t="s">
        <v>649</v>
      </c>
      <c r="S20" s="90" t="s">
        <v>462</v>
      </c>
      <c r="T20" s="98">
        <v>4</v>
      </c>
      <c r="U20" s="98">
        <v>10</v>
      </c>
      <c r="V20" s="98">
        <v>12</v>
      </c>
      <c r="W20" s="98">
        <v>14</v>
      </c>
      <c r="X20" s="93">
        <v>14</v>
      </c>
      <c r="Y20" s="93">
        <v>6857800000</v>
      </c>
      <c r="Z20" s="90" t="s">
        <v>368</v>
      </c>
      <c r="AA20" s="90" t="s">
        <v>650</v>
      </c>
      <c r="AB20" s="93">
        <v>107800000</v>
      </c>
      <c r="AC20" s="94">
        <v>0.5</v>
      </c>
      <c r="AD20" s="90" t="s">
        <v>408</v>
      </c>
      <c r="AE20" s="95">
        <v>45717</v>
      </c>
      <c r="AF20" s="95">
        <v>46022</v>
      </c>
      <c r="AG20" s="90" t="s">
        <v>405</v>
      </c>
      <c r="AH20" s="90" t="s">
        <v>372</v>
      </c>
      <c r="AI20" s="90"/>
      <c r="AJ20" s="90"/>
      <c r="AK20" s="90"/>
      <c r="AL20" s="90"/>
      <c r="AM20" s="90"/>
      <c r="AN20" s="90"/>
      <c r="AO20" s="90"/>
      <c r="AP20" s="90"/>
      <c r="AQ20" s="90"/>
      <c r="AR20" s="90"/>
      <c r="AS20" s="90"/>
      <c r="AT20" s="90" t="s">
        <v>344</v>
      </c>
      <c r="AU20" s="90"/>
      <c r="AV20" s="90"/>
      <c r="AW20" s="90" t="s">
        <v>344</v>
      </c>
      <c r="AX20" s="90" t="s">
        <v>344</v>
      </c>
      <c r="AY20" s="90"/>
      <c r="AZ20" s="90"/>
      <c r="BA20" s="90"/>
      <c r="BB20" s="90"/>
      <c r="BC20" s="90"/>
      <c r="BD20" s="90" t="s">
        <v>344</v>
      </c>
      <c r="BE20" s="90"/>
      <c r="BF20" s="90" t="s">
        <v>344</v>
      </c>
      <c r="BG20" s="90" t="s">
        <v>344</v>
      </c>
      <c r="BH20" s="90"/>
      <c r="BI20" s="90"/>
      <c r="BJ20" s="90"/>
      <c r="BK20" s="90"/>
      <c r="BL20" s="90"/>
      <c r="BM20" s="90"/>
      <c r="BN20" s="90"/>
      <c r="BO20" s="90"/>
      <c r="BP20" s="90"/>
      <c r="BQ20" s="90"/>
      <c r="BR20" s="90"/>
      <c r="BS20" s="90"/>
      <c r="BT20" s="90"/>
      <c r="BU20" s="90"/>
      <c r="BV20" s="90"/>
      <c r="BW20" s="90"/>
      <c r="BX20" s="90"/>
    </row>
    <row r="21" spans="1:78" ht="89.25" customHeight="1">
      <c r="A21" s="91" t="s">
        <v>330</v>
      </c>
      <c r="B21" s="91" t="s">
        <v>331</v>
      </c>
      <c r="C21" s="92">
        <v>0.3</v>
      </c>
      <c r="D21" s="91" t="s">
        <v>763</v>
      </c>
      <c r="E21" s="92">
        <v>1</v>
      </c>
      <c r="F21" s="92">
        <v>1</v>
      </c>
      <c r="G21" s="92" t="s">
        <v>93</v>
      </c>
      <c r="H21" s="91" t="s">
        <v>92</v>
      </c>
      <c r="I21" s="90" t="s">
        <v>645</v>
      </c>
      <c r="J21" s="90" t="s">
        <v>646</v>
      </c>
      <c r="K21" s="90" t="s">
        <v>28</v>
      </c>
      <c r="L21" s="90" t="s">
        <v>652</v>
      </c>
      <c r="M21" s="90" t="s">
        <v>364</v>
      </c>
      <c r="N21" s="90" t="s">
        <v>365</v>
      </c>
      <c r="O21" s="90" t="s">
        <v>366</v>
      </c>
      <c r="P21" s="90" t="s">
        <v>367</v>
      </c>
      <c r="Q21" s="90" t="s">
        <v>653</v>
      </c>
      <c r="R21" s="90" t="s">
        <v>649</v>
      </c>
      <c r="S21" s="90" t="s">
        <v>462</v>
      </c>
      <c r="T21" s="98">
        <v>25</v>
      </c>
      <c r="U21" s="98">
        <v>50</v>
      </c>
      <c r="V21" s="98">
        <v>75</v>
      </c>
      <c r="W21" s="98">
        <v>100</v>
      </c>
      <c r="X21" s="93">
        <v>100</v>
      </c>
      <c r="Y21" s="93">
        <v>6857800000</v>
      </c>
      <c r="Z21" s="90" t="s">
        <v>368</v>
      </c>
      <c r="AA21" s="90" t="s">
        <v>409</v>
      </c>
      <c r="AB21" s="93">
        <v>6750000000</v>
      </c>
      <c r="AC21" s="94">
        <v>0.5</v>
      </c>
      <c r="AD21" s="90" t="s">
        <v>370</v>
      </c>
      <c r="AE21" s="95">
        <v>45717</v>
      </c>
      <c r="AF21" s="95">
        <v>46022</v>
      </c>
      <c r="AG21" s="90" t="s">
        <v>371</v>
      </c>
      <c r="AH21" s="90" t="s">
        <v>372</v>
      </c>
      <c r="AI21" s="90" t="s">
        <v>344</v>
      </c>
      <c r="AJ21" s="90"/>
      <c r="AK21" s="90"/>
      <c r="AL21" s="90"/>
      <c r="AM21" s="90"/>
      <c r="AN21" s="90"/>
      <c r="AO21" s="90"/>
      <c r="AP21" s="90"/>
      <c r="AQ21" s="90"/>
      <c r="AR21" s="90"/>
      <c r="AS21" s="90"/>
      <c r="AT21" s="90" t="s">
        <v>344</v>
      </c>
      <c r="AU21" s="90"/>
      <c r="AV21" s="90"/>
      <c r="AW21" s="90" t="s">
        <v>344</v>
      </c>
      <c r="AX21" s="90" t="s">
        <v>344</v>
      </c>
      <c r="AY21" s="90"/>
      <c r="AZ21" s="90"/>
      <c r="BA21" s="90"/>
      <c r="BB21" s="90"/>
      <c r="BC21" s="90"/>
      <c r="BD21" s="90" t="s">
        <v>344</v>
      </c>
      <c r="BE21" s="90"/>
      <c r="BF21" s="90" t="s">
        <v>344</v>
      </c>
      <c r="BG21" s="90" t="s">
        <v>344</v>
      </c>
      <c r="BH21" s="90"/>
      <c r="BI21" s="90"/>
      <c r="BJ21" s="90"/>
      <c r="BK21" s="90"/>
      <c r="BL21" s="90"/>
      <c r="BM21" s="90"/>
      <c r="BN21" s="90"/>
      <c r="BO21" s="90"/>
      <c r="BP21" s="90"/>
      <c r="BQ21" s="90"/>
      <c r="BR21" s="90"/>
      <c r="BS21" s="90"/>
      <c r="BT21" s="90"/>
      <c r="BU21" s="90"/>
      <c r="BV21" s="90"/>
      <c r="BW21" s="90"/>
      <c r="BX21" s="90"/>
    </row>
    <row r="22" spans="1:78" ht="89.25" customHeight="1">
      <c r="A22" s="91" t="s">
        <v>777</v>
      </c>
      <c r="B22" s="91" t="s">
        <v>778</v>
      </c>
      <c r="C22" s="128">
        <v>0.3</v>
      </c>
      <c r="D22" s="91" t="s">
        <v>763</v>
      </c>
      <c r="E22" s="92">
        <v>1</v>
      </c>
      <c r="F22" s="92">
        <v>1</v>
      </c>
      <c r="G22" s="91" t="s">
        <v>93</v>
      </c>
      <c r="H22" s="91" t="s">
        <v>92</v>
      </c>
      <c r="I22" s="90" t="s">
        <v>419</v>
      </c>
      <c r="J22" s="90" t="s">
        <v>420</v>
      </c>
      <c r="K22" s="90" t="s">
        <v>118</v>
      </c>
      <c r="L22" s="90" t="s">
        <v>117</v>
      </c>
      <c r="M22" s="90" t="s">
        <v>421</v>
      </c>
      <c r="N22" s="90" t="s">
        <v>420</v>
      </c>
      <c r="O22" s="90" t="s">
        <v>779</v>
      </c>
      <c r="P22" s="90" t="s">
        <v>423</v>
      </c>
      <c r="Q22" s="90" t="s">
        <v>244</v>
      </c>
      <c r="R22" s="96" t="s">
        <v>171</v>
      </c>
      <c r="S22" s="96">
        <v>0.5</v>
      </c>
      <c r="T22" s="96">
        <v>0</v>
      </c>
      <c r="U22" s="96">
        <v>0.1</v>
      </c>
      <c r="V22" s="96">
        <v>0.3</v>
      </c>
      <c r="W22" s="96">
        <v>1</v>
      </c>
      <c r="X22" s="96">
        <v>1</v>
      </c>
      <c r="Y22" s="93">
        <v>12259000000</v>
      </c>
      <c r="Z22" s="90" t="s">
        <v>424</v>
      </c>
      <c r="AA22" s="90" t="s">
        <v>429</v>
      </c>
      <c r="AB22" s="93">
        <v>12259000000</v>
      </c>
      <c r="AC22" s="96">
        <v>0.4</v>
      </c>
      <c r="AD22" s="90" t="s">
        <v>430</v>
      </c>
      <c r="AE22" s="95">
        <v>45658</v>
      </c>
      <c r="AF22" s="95">
        <v>46022</v>
      </c>
      <c r="AG22" s="90" t="s">
        <v>780</v>
      </c>
      <c r="AH22" s="90" t="s">
        <v>343</v>
      </c>
      <c r="AI22" s="90" t="s">
        <v>738</v>
      </c>
      <c r="AJ22" s="90" t="s">
        <v>344</v>
      </c>
      <c r="AK22" s="90" t="s">
        <v>344</v>
      </c>
      <c r="AL22" s="90" t="s">
        <v>738</v>
      </c>
      <c r="AM22" s="90" t="s">
        <v>738</v>
      </c>
      <c r="AN22" s="90" t="s">
        <v>344</v>
      </c>
      <c r="AO22" s="90" t="s">
        <v>738</v>
      </c>
      <c r="AP22" s="90" t="s">
        <v>738</v>
      </c>
      <c r="AQ22" s="90" t="s">
        <v>738</v>
      </c>
      <c r="AR22" s="90" t="s">
        <v>738</v>
      </c>
      <c r="AS22" s="90" t="s">
        <v>738</v>
      </c>
      <c r="AT22" s="90" t="s">
        <v>344</v>
      </c>
      <c r="AU22" s="90" t="s">
        <v>344</v>
      </c>
      <c r="AV22" s="90" t="s">
        <v>738</v>
      </c>
      <c r="AW22" s="90" t="s">
        <v>344</v>
      </c>
      <c r="AX22" s="90" t="s">
        <v>344</v>
      </c>
      <c r="AY22" s="90" t="s">
        <v>738</v>
      </c>
      <c r="AZ22" s="90" t="s">
        <v>344</v>
      </c>
      <c r="BA22" s="90" t="s">
        <v>738</v>
      </c>
      <c r="BB22" s="90" t="s">
        <v>738</v>
      </c>
      <c r="BC22" s="90" t="s">
        <v>738</v>
      </c>
      <c r="BD22" s="90" t="s">
        <v>344</v>
      </c>
      <c r="BE22" s="90" t="s">
        <v>738</v>
      </c>
      <c r="BF22" s="90" t="s">
        <v>344</v>
      </c>
      <c r="BG22" s="90" t="s">
        <v>344</v>
      </c>
      <c r="BH22" s="90" t="s">
        <v>738</v>
      </c>
      <c r="BI22" s="90" t="s">
        <v>738</v>
      </c>
      <c r="BJ22" s="90" t="s">
        <v>738</v>
      </c>
      <c r="BK22" s="90" t="s">
        <v>738</v>
      </c>
      <c r="BL22" s="90" t="s">
        <v>738</v>
      </c>
      <c r="BM22" s="90" t="s">
        <v>738</v>
      </c>
      <c r="BN22" s="90" t="s">
        <v>738</v>
      </c>
      <c r="BO22" s="90" t="s">
        <v>344</v>
      </c>
      <c r="BP22" s="90" t="s">
        <v>738</v>
      </c>
      <c r="BQ22" s="90" t="s">
        <v>738</v>
      </c>
      <c r="BR22" s="90" t="s">
        <v>738</v>
      </c>
      <c r="BS22" s="90" t="s">
        <v>738</v>
      </c>
      <c r="BT22" s="90" t="s">
        <v>738</v>
      </c>
      <c r="BU22" s="90" t="s">
        <v>738</v>
      </c>
      <c r="BV22" s="90" t="s">
        <v>738</v>
      </c>
      <c r="BW22" s="90" t="s">
        <v>738</v>
      </c>
      <c r="BX22" s="90" t="s">
        <v>738</v>
      </c>
      <c r="BY22" s="313" t="s">
        <v>768</v>
      </c>
      <c r="BZ22" s="314"/>
    </row>
    <row r="23" spans="1:78" ht="89.25" customHeight="1">
      <c r="A23" s="91" t="s">
        <v>777</v>
      </c>
      <c r="B23" s="91" t="s">
        <v>778</v>
      </c>
      <c r="C23" s="128">
        <v>0.3</v>
      </c>
      <c r="D23" s="91" t="s">
        <v>763</v>
      </c>
      <c r="E23" s="92">
        <v>1</v>
      </c>
      <c r="F23" s="92">
        <v>1</v>
      </c>
      <c r="G23" s="91" t="s">
        <v>93</v>
      </c>
      <c r="H23" s="91" t="s">
        <v>92</v>
      </c>
      <c r="I23" s="90" t="s">
        <v>419</v>
      </c>
      <c r="J23" s="90" t="s">
        <v>420</v>
      </c>
      <c r="K23" s="90" t="s">
        <v>118</v>
      </c>
      <c r="L23" s="90" t="s">
        <v>117</v>
      </c>
      <c r="M23" s="90" t="s">
        <v>421</v>
      </c>
      <c r="N23" s="90" t="s">
        <v>420</v>
      </c>
      <c r="O23" s="90" t="s">
        <v>779</v>
      </c>
      <c r="P23" s="90" t="s">
        <v>423</v>
      </c>
      <c r="Q23" s="90" t="s">
        <v>244</v>
      </c>
      <c r="R23" s="96" t="s">
        <v>171</v>
      </c>
      <c r="S23" s="96">
        <v>0.5</v>
      </c>
      <c r="T23" s="96">
        <v>0</v>
      </c>
      <c r="U23" s="96">
        <v>0.1</v>
      </c>
      <c r="V23" s="96">
        <v>0.3</v>
      </c>
      <c r="W23" s="96">
        <v>1</v>
      </c>
      <c r="X23" s="96">
        <v>1</v>
      </c>
      <c r="Y23" s="93">
        <v>12259000000</v>
      </c>
      <c r="Z23" s="90" t="s">
        <v>424</v>
      </c>
      <c r="AA23" s="90" t="s">
        <v>656</v>
      </c>
      <c r="AB23" s="90">
        <v>0</v>
      </c>
      <c r="AC23" s="96">
        <v>0.2</v>
      </c>
      <c r="AD23" s="90" t="s">
        <v>781</v>
      </c>
      <c r="AE23" s="95">
        <v>45658</v>
      </c>
      <c r="AF23" s="95">
        <v>46022</v>
      </c>
      <c r="AG23" s="90" t="s">
        <v>780</v>
      </c>
      <c r="AH23" s="90" t="s">
        <v>343</v>
      </c>
      <c r="AI23" s="90" t="s">
        <v>738</v>
      </c>
      <c r="AJ23" s="90" t="s">
        <v>738</v>
      </c>
      <c r="AK23" s="90" t="s">
        <v>738</v>
      </c>
      <c r="AL23" s="90" t="s">
        <v>738</v>
      </c>
      <c r="AM23" s="90" t="s">
        <v>738</v>
      </c>
      <c r="AN23" s="90" t="s">
        <v>738</v>
      </c>
      <c r="AO23" s="90" t="s">
        <v>738</v>
      </c>
      <c r="AP23" s="90" t="s">
        <v>738</v>
      </c>
      <c r="AQ23" s="90" t="s">
        <v>738</v>
      </c>
      <c r="AR23" s="90" t="s">
        <v>738</v>
      </c>
      <c r="AS23" s="90" t="s">
        <v>738</v>
      </c>
      <c r="AT23" s="90" t="s">
        <v>738</v>
      </c>
      <c r="AU23" s="90" t="s">
        <v>738</v>
      </c>
      <c r="AV23" s="90" t="s">
        <v>738</v>
      </c>
      <c r="AW23" s="90" t="s">
        <v>738</v>
      </c>
      <c r="AX23" s="90" t="s">
        <v>738</v>
      </c>
      <c r="AY23" s="90" t="s">
        <v>738</v>
      </c>
      <c r="AZ23" s="90" t="s">
        <v>738</v>
      </c>
      <c r="BA23" s="90" t="s">
        <v>738</v>
      </c>
      <c r="BB23" s="90" t="s">
        <v>738</v>
      </c>
      <c r="BC23" s="90" t="s">
        <v>738</v>
      </c>
      <c r="BD23" s="90" t="s">
        <v>738</v>
      </c>
      <c r="BE23" s="90" t="s">
        <v>738</v>
      </c>
      <c r="BF23" s="90" t="s">
        <v>738</v>
      </c>
      <c r="BG23" s="90" t="s">
        <v>738</v>
      </c>
      <c r="BH23" s="90" t="s">
        <v>738</v>
      </c>
      <c r="BI23" s="90" t="s">
        <v>738</v>
      </c>
      <c r="BJ23" s="90" t="s">
        <v>738</v>
      </c>
      <c r="BK23" s="90" t="s">
        <v>738</v>
      </c>
      <c r="BL23" s="90" t="s">
        <v>738</v>
      </c>
      <c r="BM23" s="90" t="s">
        <v>738</v>
      </c>
      <c r="BN23" s="90" t="s">
        <v>738</v>
      </c>
      <c r="BO23" s="90" t="s">
        <v>738</v>
      </c>
      <c r="BP23" s="90" t="s">
        <v>738</v>
      </c>
      <c r="BQ23" s="90" t="s">
        <v>738</v>
      </c>
      <c r="BR23" s="90" t="s">
        <v>738</v>
      </c>
      <c r="BS23" s="90" t="s">
        <v>738</v>
      </c>
      <c r="BT23" s="90" t="s">
        <v>738</v>
      </c>
      <c r="BU23" s="90" t="s">
        <v>738</v>
      </c>
      <c r="BV23" s="90" t="s">
        <v>738</v>
      </c>
      <c r="BW23" s="90" t="s">
        <v>738</v>
      </c>
      <c r="BX23" s="90" t="s">
        <v>738</v>
      </c>
      <c r="BY23" s="315"/>
      <c r="BZ23" s="312"/>
    </row>
    <row r="24" spans="1:78" ht="88.5" customHeight="1">
      <c r="A24" s="91" t="s">
        <v>777</v>
      </c>
      <c r="B24" s="91" t="s">
        <v>778</v>
      </c>
      <c r="C24" s="128">
        <v>0.3</v>
      </c>
      <c r="D24" s="91" t="s">
        <v>763</v>
      </c>
      <c r="E24" s="92">
        <v>1</v>
      </c>
      <c r="F24" s="92">
        <v>1</v>
      </c>
      <c r="G24" s="91" t="s">
        <v>93</v>
      </c>
      <c r="H24" s="91" t="s">
        <v>92</v>
      </c>
      <c r="I24" s="90" t="s">
        <v>419</v>
      </c>
      <c r="J24" s="90" t="s">
        <v>420</v>
      </c>
      <c r="K24" s="90" t="s">
        <v>118</v>
      </c>
      <c r="L24" s="90" t="s">
        <v>117</v>
      </c>
      <c r="M24" s="90" t="s">
        <v>421</v>
      </c>
      <c r="N24" s="90" t="s">
        <v>420</v>
      </c>
      <c r="O24" s="90" t="s">
        <v>422</v>
      </c>
      <c r="P24" s="90" t="s">
        <v>423</v>
      </c>
      <c r="Q24" s="90" t="s">
        <v>244</v>
      </c>
      <c r="R24" s="96" t="s">
        <v>171</v>
      </c>
      <c r="S24" s="96">
        <v>0.5</v>
      </c>
      <c r="T24" s="96">
        <v>0</v>
      </c>
      <c r="U24" s="96">
        <v>0.1</v>
      </c>
      <c r="V24" s="96">
        <v>0.3</v>
      </c>
      <c r="W24" s="96">
        <v>1</v>
      </c>
      <c r="X24" s="96">
        <v>1</v>
      </c>
      <c r="Y24" s="93">
        <v>12259000000</v>
      </c>
      <c r="Z24" s="90" t="s">
        <v>424</v>
      </c>
      <c r="AA24" s="90" t="s">
        <v>657</v>
      </c>
      <c r="AB24" s="90">
        <v>0</v>
      </c>
      <c r="AC24" s="96">
        <v>0.2</v>
      </c>
      <c r="AD24" s="90" t="s">
        <v>782</v>
      </c>
      <c r="AE24" s="95">
        <v>45689</v>
      </c>
      <c r="AF24" s="95">
        <v>46022</v>
      </c>
      <c r="AG24" s="90" t="s">
        <v>780</v>
      </c>
      <c r="AH24" s="90" t="s">
        <v>343</v>
      </c>
      <c r="AI24" s="90" t="s">
        <v>738</v>
      </c>
      <c r="AJ24" s="90" t="s">
        <v>738</v>
      </c>
      <c r="AK24" s="90" t="s">
        <v>738</v>
      </c>
      <c r="AL24" s="90" t="s">
        <v>738</v>
      </c>
      <c r="AM24" s="90" t="s">
        <v>738</v>
      </c>
      <c r="AN24" s="90" t="s">
        <v>738</v>
      </c>
      <c r="AO24" s="90" t="s">
        <v>738</v>
      </c>
      <c r="AP24" s="90" t="s">
        <v>738</v>
      </c>
      <c r="AQ24" s="90" t="s">
        <v>738</v>
      </c>
      <c r="AR24" s="90" t="s">
        <v>738</v>
      </c>
      <c r="AS24" s="90" t="s">
        <v>738</v>
      </c>
      <c r="AT24" s="90" t="s">
        <v>738</v>
      </c>
      <c r="AU24" s="90" t="s">
        <v>738</v>
      </c>
      <c r="AV24" s="90" t="s">
        <v>738</v>
      </c>
      <c r="AW24" s="90" t="s">
        <v>738</v>
      </c>
      <c r="AX24" s="90" t="s">
        <v>738</v>
      </c>
      <c r="AY24" s="90" t="s">
        <v>738</v>
      </c>
      <c r="AZ24" s="90" t="s">
        <v>738</v>
      </c>
      <c r="BA24" s="90" t="s">
        <v>738</v>
      </c>
      <c r="BB24" s="90" t="s">
        <v>738</v>
      </c>
      <c r="BC24" s="90" t="s">
        <v>738</v>
      </c>
      <c r="BD24" s="90" t="s">
        <v>738</v>
      </c>
      <c r="BE24" s="90" t="s">
        <v>738</v>
      </c>
      <c r="BF24" s="90" t="s">
        <v>738</v>
      </c>
      <c r="BG24" s="90" t="s">
        <v>738</v>
      </c>
      <c r="BH24" s="90" t="s">
        <v>738</v>
      </c>
      <c r="BI24" s="90" t="s">
        <v>738</v>
      </c>
      <c r="BJ24" s="90" t="s">
        <v>738</v>
      </c>
      <c r="BK24" s="90" t="s">
        <v>738</v>
      </c>
      <c r="BL24" s="90" t="s">
        <v>738</v>
      </c>
      <c r="BM24" s="90" t="s">
        <v>738</v>
      </c>
      <c r="BN24" s="90" t="s">
        <v>738</v>
      </c>
      <c r="BO24" s="90" t="s">
        <v>738</v>
      </c>
      <c r="BP24" s="90" t="s">
        <v>738</v>
      </c>
      <c r="BQ24" s="90" t="s">
        <v>738</v>
      </c>
      <c r="BR24" s="90" t="s">
        <v>738</v>
      </c>
      <c r="BS24" s="90" t="s">
        <v>738</v>
      </c>
      <c r="BT24" s="90" t="s">
        <v>738</v>
      </c>
      <c r="BU24" s="90" t="s">
        <v>738</v>
      </c>
      <c r="BV24" s="90" t="s">
        <v>738</v>
      </c>
      <c r="BW24" s="90" t="s">
        <v>738</v>
      </c>
      <c r="BX24" s="90" t="s">
        <v>738</v>
      </c>
      <c r="BY24" s="315"/>
      <c r="BZ24" s="312"/>
    </row>
    <row r="25" spans="1:78" ht="89.25">
      <c r="A25" s="91" t="s">
        <v>777</v>
      </c>
      <c r="B25" s="91" t="s">
        <v>778</v>
      </c>
      <c r="C25" s="128">
        <v>0.3</v>
      </c>
      <c r="D25" s="91" t="s">
        <v>763</v>
      </c>
      <c r="E25" s="92">
        <v>1</v>
      </c>
      <c r="F25" s="92">
        <v>1</v>
      </c>
      <c r="G25" s="91" t="s">
        <v>93</v>
      </c>
      <c r="H25" s="91" t="s">
        <v>92</v>
      </c>
      <c r="I25" s="90" t="s">
        <v>419</v>
      </c>
      <c r="J25" s="90" t="s">
        <v>420</v>
      </c>
      <c r="K25" s="90" t="s">
        <v>118</v>
      </c>
      <c r="L25" s="90" t="s">
        <v>117</v>
      </c>
      <c r="M25" s="90" t="s">
        <v>421</v>
      </c>
      <c r="N25" s="90" t="s">
        <v>420</v>
      </c>
      <c r="O25" s="90" t="s">
        <v>422</v>
      </c>
      <c r="P25" s="90" t="s">
        <v>423</v>
      </c>
      <c r="Q25" s="90" t="s">
        <v>244</v>
      </c>
      <c r="R25" s="96" t="s">
        <v>171</v>
      </c>
      <c r="S25" s="96">
        <v>0.5</v>
      </c>
      <c r="T25" s="96">
        <v>0</v>
      </c>
      <c r="U25" s="96">
        <v>0.1</v>
      </c>
      <c r="V25" s="96">
        <v>0.3</v>
      </c>
      <c r="W25" s="96">
        <v>1</v>
      </c>
      <c r="X25" s="96">
        <v>1</v>
      </c>
      <c r="Y25" s="93">
        <v>12259000000</v>
      </c>
      <c r="Z25" s="90" t="s">
        <v>424</v>
      </c>
      <c r="AA25" s="90" t="s">
        <v>433</v>
      </c>
      <c r="AB25" s="90">
        <v>0</v>
      </c>
      <c r="AC25" s="96">
        <v>0.2</v>
      </c>
      <c r="AD25" s="90" t="s">
        <v>783</v>
      </c>
      <c r="AE25" s="95">
        <v>45658</v>
      </c>
      <c r="AF25" s="95">
        <v>46022</v>
      </c>
      <c r="AG25" s="90" t="s">
        <v>780</v>
      </c>
      <c r="AH25" s="90" t="s">
        <v>343</v>
      </c>
      <c r="AI25" s="90" t="s">
        <v>738</v>
      </c>
      <c r="AJ25" s="90" t="s">
        <v>738</v>
      </c>
      <c r="AK25" s="90" t="s">
        <v>738</v>
      </c>
      <c r="AL25" s="90" t="s">
        <v>738</v>
      </c>
      <c r="AM25" s="90" t="s">
        <v>738</v>
      </c>
      <c r="AN25" s="90" t="s">
        <v>738</v>
      </c>
      <c r="AO25" s="90" t="s">
        <v>738</v>
      </c>
      <c r="AP25" s="90" t="s">
        <v>738</v>
      </c>
      <c r="AQ25" s="90" t="s">
        <v>738</v>
      </c>
      <c r="AR25" s="90" t="s">
        <v>738</v>
      </c>
      <c r="AS25" s="90" t="s">
        <v>738</v>
      </c>
      <c r="AT25" s="90" t="s">
        <v>738</v>
      </c>
      <c r="AU25" s="90" t="s">
        <v>738</v>
      </c>
      <c r="AV25" s="90" t="s">
        <v>738</v>
      </c>
      <c r="AW25" s="90" t="s">
        <v>344</v>
      </c>
      <c r="AX25" s="90" t="s">
        <v>344</v>
      </c>
      <c r="AY25" s="90" t="s">
        <v>344</v>
      </c>
      <c r="AZ25" s="90" t="s">
        <v>738</v>
      </c>
      <c r="BA25" s="90" t="s">
        <v>738</v>
      </c>
      <c r="BB25" s="90" t="s">
        <v>738</v>
      </c>
      <c r="BC25" s="90" t="s">
        <v>738</v>
      </c>
      <c r="BD25" s="90" t="s">
        <v>738</v>
      </c>
      <c r="BE25" s="90" t="s">
        <v>738</v>
      </c>
      <c r="BF25" s="90" t="s">
        <v>738</v>
      </c>
      <c r="BG25" s="90" t="s">
        <v>738</v>
      </c>
      <c r="BH25" s="90" t="s">
        <v>738</v>
      </c>
      <c r="BI25" s="90" t="s">
        <v>738</v>
      </c>
      <c r="BJ25" s="90" t="s">
        <v>738</v>
      </c>
      <c r="BK25" s="90" t="s">
        <v>738</v>
      </c>
      <c r="BL25" s="90" t="s">
        <v>738</v>
      </c>
      <c r="BM25" s="90" t="s">
        <v>738</v>
      </c>
      <c r="BN25" s="90" t="s">
        <v>738</v>
      </c>
      <c r="BO25" s="90" t="s">
        <v>738</v>
      </c>
      <c r="BP25" s="90" t="s">
        <v>738</v>
      </c>
      <c r="BQ25" s="90" t="s">
        <v>738</v>
      </c>
      <c r="BR25" s="90" t="s">
        <v>738</v>
      </c>
      <c r="BS25" s="90" t="s">
        <v>738</v>
      </c>
      <c r="BT25" s="90" t="s">
        <v>738</v>
      </c>
      <c r="BU25" s="90" t="s">
        <v>738</v>
      </c>
      <c r="BV25" s="90" t="s">
        <v>738</v>
      </c>
      <c r="BW25" s="90" t="s">
        <v>738</v>
      </c>
      <c r="BX25" s="90" t="s">
        <v>738</v>
      </c>
      <c r="BY25" s="315"/>
      <c r="BZ25" s="312"/>
    </row>
    <row r="26" spans="1:78" ht="63.75">
      <c r="A26" s="91" t="s">
        <v>777</v>
      </c>
      <c r="B26" s="91" t="s">
        <v>778</v>
      </c>
      <c r="C26" s="128">
        <v>0.3</v>
      </c>
      <c r="D26" s="91" t="s">
        <v>763</v>
      </c>
      <c r="E26" s="92">
        <v>1</v>
      </c>
      <c r="F26" s="92">
        <v>1</v>
      </c>
      <c r="G26" s="91" t="s">
        <v>93</v>
      </c>
      <c r="H26" s="91" t="s">
        <v>92</v>
      </c>
      <c r="I26" s="90" t="s">
        <v>419</v>
      </c>
      <c r="J26" s="90" t="s">
        <v>420</v>
      </c>
      <c r="K26" s="90" t="s">
        <v>105</v>
      </c>
      <c r="L26" s="90" t="s">
        <v>235</v>
      </c>
      <c r="M26" s="90" t="s">
        <v>421</v>
      </c>
      <c r="N26" s="90" t="s">
        <v>420</v>
      </c>
      <c r="O26" s="90" t="s">
        <v>435</v>
      </c>
      <c r="P26" s="90" t="s">
        <v>436</v>
      </c>
      <c r="Q26" s="90" t="s">
        <v>658</v>
      </c>
      <c r="R26" s="90" t="s">
        <v>171</v>
      </c>
      <c r="S26" s="96">
        <v>1</v>
      </c>
      <c r="T26" s="96">
        <v>0.1</v>
      </c>
      <c r="U26" s="96">
        <v>0.5</v>
      </c>
      <c r="V26" s="96">
        <v>0.8</v>
      </c>
      <c r="W26" s="96">
        <v>1</v>
      </c>
      <c r="X26" s="96">
        <v>1</v>
      </c>
      <c r="Y26" s="96">
        <v>0</v>
      </c>
      <c r="Z26" s="90" t="s">
        <v>424</v>
      </c>
      <c r="AA26" s="90" t="s">
        <v>656</v>
      </c>
      <c r="AB26" s="90">
        <v>0</v>
      </c>
      <c r="AC26" s="96">
        <v>0.2</v>
      </c>
      <c r="AD26" s="90" t="s">
        <v>438</v>
      </c>
      <c r="AE26" s="95">
        <v>45658</v>
      </c>
      <c r="AF26" s="95">
        <v>46022</v>
      </c>
      <c r="AG26" s="90" t="s">
        <v>780</v>
      </c>
      <c r="AH26" s="90" t="s">
        <v>343</v>
      </c>
      <c r="AI26" s="90" t="s">
        <v>738</v>
      </c>
      <c r="AJ26" s="90" t="s">
        <v>738</v>
      </c>
      <c r="AK26" s="90" t="s">
        <v>738</v>
      </c>
      <c r="AL26" s="90" t="s">
        <v>738</v>
      </c>
      <c r="AM26" s="90" t="s">
        <v>738</v>
      </c>
      <c r="AN26" s="90" t="s">
        <v>738</v>
      </c>
      <c r="AO26" s="90" t="s">
        <v>738</v>
      </c>
      <c r="AP26" s="90" t="s">
        <v>738</v>
      </c>
      <c r="AQ26" s="90" t="s">
        <v>738</v>
      </c>
      <c r="AR26" s="90" t="s">
        <v>738</v>
      </c>
      <c r="AS26" s="90" t="s">
        <v>738</v>
      </c>
      <c r="AT26" s="90" t="s">
        <v>344</v>
      </c>
      <c r="AU26" s="90" t="s">
        <v>344</v>
      </c>
      <c r="AV26" s="90" t="s">
        <v>738</v>
      </c>
      <c r="AW26" s="90" t="s">
        <v>738</v>
      </c>
      <c r="AX26" s="90" t="s">
        <v>738</v>
      </c>
      <c r="AY26" s="90" t="s">
        <v>738</v>
      </c>
      <c r="AZ26" s="90" t="s">
        <v>738</v>
      </c>
      <c r="BA26" s="90" t="s">
        <v>738</v>
      </c>
      <c r="BB26" s="90" t="s">
        <v>738</v>
      </c>
      <c r="BC26" s="90" t="s">
        <v>738</v>
      </c>
      <c r="BD26" s="90" t="s">
        <v>738</v>
      </c>
      <c r="BE26" s="90" t="s">
        <v>738</v>
      </c>
      <c r="BF26" s="90" t="s">
        <v>738</v>
      </c>
      <c r="BG26" s="90" t="s">
        <v>738</v>
      </c>
      <c r="BH26" s="90" t="s">
        <v>738</v>
      </c>
      <c r="BI26" s="90" t="s">
        <v>738</v>
      </c>
      <c r="BJ26" s="90" t="s">
        <v>738</v>
      </c>
      <c r="BK26" s="90" t="s">
        <v>738</v>
      </c>
      <c r="BL26" s="90" t="s">
        <v>738</v>
      </c>
      <c r="BM26" s="90" t="s">
        <v>738</v>
      </c>
      <c r="BN26" s="90" t="s">
        <v>738</v>
      </c>
      <c r="BO26" s="90" t="s">
        <v>738</v>
      </c>
      <c r="BP26" s="90" t="s">
        <v>738</v>
      </c>
      <c r="BQ26" s="90" t="s">
        <v>738</v>
      </c>
      <c r="BR26" s="90" t="s">
        <v>738</v>
      </c>
      <c r="BS26" s="90" t="s">
        <v>738</v>
      </c>
      <c r="BT26" s="90" t="s">
        <v>738</v>
      </c>
      <c r="BU26" s="90" t="s">
        <v>738</v>
      </c>
      <c r="BV26" s="90" t="s">
        <v>738</v>
      </c>
      <c r="BW26" s="90" t="s">
        <v>738</v>
      </c>
      <c r="BX26" s="90" t="s">
        <v>738</v>
      </c>
      <c r="BY26" s="316" t="s">
        <v>768</v>
      </c>
      <c r="BZ26" s="317"/>
    </row>
    <row r="27" spans="1:78" ht="60">
      <c r="A27" s="91" t="s">
        <v>777</v>
      </c>
      <c r="B27" s="91" t="s">
        <v>778</v>
      </c>
      <c r="C27" s="128">
        <v>0.3</v>
      </c>
      <c r="D27" s="91" t="s">
        <v>763</v>
      </c>
      <c r="E27" s="92">
        <v>1</v>
      </c>
      <c r="F27" s="92">
        <v>1</v>
      </c>
      <c r="G27" s="91" t="s">
        <v>93</v>
      </c>
      <c r="H27" s="91" t="s">
        <v>92</v>
      </c>
      <c r="I27" s="90" t="s">
        <v>419</v>
      </c>
      <c r="J27" s="90" t="s">
        <v>420</v>
      </c>
      <c r="K27" s="90" t="s">
        <v>105</v>
      </c>
      <c r="L27" s="90" t="s">
        <v>235</v>
      </c>
      <c r="M27" s="90" t="s">
        <v>421</v>
      </c>
      <c r="N27" s="90" t="s">
        <v>420</v>
      </c>
      <c r="O27" s="90" t="s">
        <v>435</v>
      </c>
      <c r="P27" s="90" t="s">
        <v>436</v>
      </c>
      <c r="Q27" s="90" t="s">
        <v>658</v>
      </c>
      <c r="R27" s="90" t="s">
        <v>171</v>
      </c>
      <c r="S27" s="96">
        <v>1</v>
      </c>
      <c r="T27" s="96">
        <v>0.1</v>
      </c>
      <c r="U27" s="96">
        <v>0.5</v>
      </c>
      <c r="V27" s="96">
        <v>0.8</v>
      </c>
      <c r="W27" s="96">
        <v>1</v>
      </c>
      <c r="X27" s="96">
        <v>1</v>
      </c>
      <c r="Y27" s="96">
        <v>0</v>
      </c>
      <c r="Z27" s="90" t="s">
        <v>424</v>
      </c>
      <c r="AA27" s="90" t="s">
        <v>659</v>
      </c>
      <c r="AB27" s="90">
        <v>0</v>
      </c>
      <c r="AC27" s="96">
        <v>0.6</v>
      </c>
      <c r="AD27" s="90" t="s">
        <v>441</v>
      </c>
      <c r="AE27" s="95">
        <v>45658</v>
      </c>
      <c r="AF27" s="95">
        <v>46022</v>
      </c>
      <c r="AG27" s="90" t="s">
        <v>780</v>
      </c>
      <c r="AH27" s="90" t="s">
        <v>343</v>
      </c>
      <c r="AI27" s="90" t="s">
        <v>738</v>
      </c>
      <c r="AJ27" s="90" t="s">
        <v>738</v>
      </c>
      <c r="AK27" s="90" t="s">
        <v>738</v>
      </c>
      <c r="AL27" s="90" t="s">
        <v>738</v>
      </c>
      <c r="AM27" s="90" t="s">
        <v>738</v>
      </c>
      <c r="AN27" s="90" t="s">
        <v>738</v>
      </c>
      <c r="AO27" s="90" t="s">
        <v>738</v>
      </c>
      <c r="AP27" s="90" t="s">
        <v>738</v>
      </c>
      <c r="AQ27" s="90" t="s">
        <v>738</v>
      </c>
      <c r="AR27" s="90" t="s">
        <v>738</v>
      </c>
      <c r="AS27" s="90" t="s">
        <v>738</v>
      </c>
      <c r="AT27" s="90" t="s">
        <v>738</v>
      </c>
      <c r="AU27" s="90" t="s">
        <v>738</v>
      </c>
      <c r="AV27" s="90" t="s">
        <v>738</v>
      </c>
      <c r="AW27" s="90" t="s">
        <v>344</v>
      </c>
      <c r="AX27" s="90" t="s">
        <v>344</v>
      </c>
      <c r="AY27" s="90" t="s">
        <v>344</v>
      </c>
      <c r="AZ27" s="90" t="s">
        <v>738</v>
      </c>
      <c r="BA27" s="90" t="s">
        <v>738</v>
      </c>
      <c r="BB27" s="90" t="s">
        <v>738</v>
      </c>
      <c r="BC27" s="90" t="s">
        <v>738</v>
      </c>
      <c r="BD27" s="90" t="s">
        <v>344</v>
      </c>
      <c r="BE27" s="90" t="s">
        <v>738</v>
      </c>
      <c r="BF27" s="90" t="s">
        <v>344</v>
      </c>
      <c r="BG27" s="90" t="s">
        <v>738</v>
      </c>
      <c r="BH27" s="90" t="s">
        <v>738</v>
      </c>
      <c r="BI27" s="90" t="s">
        <v>738</v>
      </c>
      <c r="BJ27" s="90" t="s">
        <v>738</v>
      </c>
      <c r="BK27" s="90" t="s">
        <v>738</v>
      </c>
      <c r="BL27" s="90" t="s">
        <v>738</v>
      </c>
      <c r="BM27" s="90" t="s">
        <v>738</v>
      </c>
      <c r="BN27" s="90" t="s">
        <v>738</v>
      </c>
      <c r="BO27" s="90" t="s">
        <v>738</v>
      </c>
      <c r="BP27" s="90" t="s">
        <v>738</v>
      </c>
      <c r="BQ27" s="90" t="s">
        <v>738</v>
      </c>
      <c r="BR27" s="90" t="s">
        <v>738</v>
      </c>
      <c r="BS27" s="90" t="s">
        <v>738</v>
      </c>
      <c r="BT27" s="90" t="s">
        <v>738</v>
      </c>
      <c r="BU27" s="90" t="s">
        <v>738</v>
      </c>
      <c r="BV27" s="90" t="s">
        <v>738</v>
      </c>
      <c r="BW27" s="90" t="s">
        <v>738</v>
      </c>
      <c r="BX27" s="90" t="s">
        <v>738</v>
      </c>
      <c r="BY27" s="317"/>
      <c r="BZ27" s="317"/>
    </row>
    <row r="28" spans="1:78" ht="63.75">
      <c r="A28" s="91" t="s">
        <v>777</v>
      </c>
      <c r="B28" s="91" t="s">
        <v>778</v>
      </c>
      <c r="C28" s="128">
        <v>0.3</v>
      </c>
      <c r="D28" s="91" t="s">
        <v>763</v>
      </c>
      <c r="E28" s="92">
        <v>1</v>
      </c>
      <c r="F28" s="92">
        <v>1</v>
      </c>
      <c r="G28" s="91" t="s">
        <v>93</v>
      </c>
      <c r="H28" s="91" t="s">
        <v>92</v>
      </c>
      <c r="I28" s="90" t="s">
        <v>419</v>
      </c>
      <c r="J28" s="90" t="s">
        <v>420</v>
      </c>
      <c r="K28" s="90" t="s">
        <v>105</v>
      </c>
      <c r="L28" s="90" t="s">
        <v>235</v>
      </c>
      <c r="M28" s="90" t="s">
        <v>421</v>
      </c>
      <c r="N28" s="90" t="s">
        <v>420</v>
      </c>
      <c r="O28" s="90" t="s">
        <v>435</v>
      </c>
      <c r="P28" s="90" t="s">
        <v>436</v>
      </c>
      <c r="Q28" s="90" t="s">
        <v>658</v>
      </c>
      <c r="R28" s="90" t="s">
        <v>171</v>
      </c>
      <c r="S28" s="96">
        <v>1</v>
      </c>
      <c r="T28" s="96">
        <v>0.1</v>
      </c>
      <c r="U28" s="96">
        <v>0.5</v>
      </c>
      <c r="V28" s="96">
        <v>0.8</v>
      </c>
      <c r="W28" s="96">
        <v>1</v>
      </c>
      <c r="X28" s="96">
        <v>1</v>
      </c>
      <c r="Y28" s="96">
        <v>0</v>
      </c>
      <c r="Z28" s="90" t="s">
        <v>424</v>
      </c>
      <c r="AA28" s="90" t="s">
        <v>660</v>
      </c>
      <c r="AB28" s="90">
        <v>0</v>
      </c>
      <c r="AC28" s="96">
        <v>0.2</v>
      </c>
      <c r="AD28" s="90" t="s">
        <v>784</v>
      </c>
      <c r="AE28" s="95">
        <v>45658</v>
      </c>
      <c r="AF28" s="95">
        <v>46022</v>
      </c>
      <c r="AG28" s="90" t="s">
        <v>780</v>
      </c>
      <c r="AH28" s="90" t="s">
        <v>343</v>
      </c>
      <c r="AI28" s="90" t="s">
        <v>738</v>
      </c>
      <c r="AJ28" s="90" t="s">
        <v>738</v>
      </c>
      <c r="AK28" s="90" t="s">
        <v>738</v>
      </c>
      <c r="AL28" s="90" t="s">
        <v>738</v>
      </c>
      <c r="AM28" s="90" t="s">
        <v>738</v>
      </c>
      <c r="AN28" s="90" t="s">
        <v>738</v>
      </c>
      <c r="AO28" s="90" t="s">
        <v>738</v>
      </c>
      <c r="AP28" s="90" t="s">
        <v>738</v>
      </c>
      <c r="AQ28" s="90" t="s">
        <v>738</v>
      </c>
      <c r="AR28" s="90" t="s">
        <v>738</v>
      </c>
      <c r="AS28" s="90" t="s">
        <v>738</v>
      </c>
      <c r="AT28" s="90" t="s">
        <v>738</v>
      </c>
      <c r="AU28" s="90" t="s">
        <v>738</v>
      </c>
      <c r="AV28" s="90" t="s">
        <v>738</v>
      </c>
      <c r="AW28" s="90" t="s">
        <v>344</v>
      </c>
      <c r="AX28" s="90" t="s">
        <v>344</v>
      </c>
      <c r="AY28" s="90" t="s">
        <v>344</v>
      </c>
      <c r="AZ28" s="90" t="s">
        <v>785</v>
      </c>
      <c r="BA28" s="90" t="s">
        <v>738</v>
      </c>
      <c r="BB28" s="90" t="s">
        <v>738</v>
      </c>
      <c r="BC28" s="90" t="s">
        <v>738</v>
      </c>
      <c r="BD28" s="90" t="s">
        <v>344</v>
      </c>
      <c r="BE28" s="90" t="s">
        <v>738</v>
      </c>
      <c r="BF28" s="90" t="s">
        <v>344</v>
      </c>
      <c r="BG28" s="90" t="s">
        <v>738</v>
      </c>
      <c r="BH28" s="90" t="s">
        <v>738</v>
      </c>
      <c r="BI28" s="90" t="s">
        <v>738</v>
      </c>
      <c r="BJ28" s="90" t="s">
        <v>738</v>
      </c>
      <c r="BK28" s="90" t="s">
        <v>738</v>
      </c>
      <c r="BL28" s="90" t="s">
        <v>738</v>
      </c>
      <c r="BM28" s="90" t="s">
        <v>738</v>
      </c>
      <c r="BN28" s="90" t="s">
        <v>738</v>
      </c>
      <c r="BO28" s="90" t="s">
        <v>738</v>
      </c>
      <c r="BP28" s="90" t="s">
        <v>738</v>
      </c>
      <c r="BQ28" s="90" t="s">
        <v>738</v>
      </c>
      <c r="BR28" s="90" t="s">
        <v>738</v>
      </c>
      <c r="BS28" s="90" t="s">
        <v>738</v>
      </c>
      <c r="BT28" s="90" t="s">
        <v>738</v>
      </c>
      <c r="BU28" s="90" t="s">
        <v>738</v>
      </c>
      <c r="BV28" s="90" t="s">
        <v>738</v>
      </c>
      <c r="BW28" s="90" t="s">
        <v>738</v>
      </c>
      <c r="BX28" s="90" t="s">
        <v>738</v>
      </c>
      <c r="BY28" s="318"/>
      <c r="BZ28" s="318"/>
    </row>
    <row r="29" spans="1:78" ht="63.75">
      <c r="A29" s="91" t="s">
        <v>330</v>
      </c>
      <c r="B29" s="91" t="s">
        <v>331</v>
      </c>
      <c r="C29" s="92">
        <v>0.3</v>
      </c>
      <c r="D29" s="91" t="s">
        <v>763</v>
      </c>
      <c r="E29" s="92">
        <v>1</v>
      </c>
      <c r="F29" s="92">
        <v>1</v>
      </c>
      <c r="G29" s="92" t="s">
        <v>95</v>
      </c>
      <c r="H29" s="91" t="s">
        <v>94</v>
      </c>
      <c r="I29" s="90" t="s">
        <v>636</v>
      </c>
      <c r="J29" s="90" t="s">
        <v>637</v>
      </c>
      <c r="K29" s="90" t="s">
        <v>0</v>
      </c>
      <c r="L29" s="90" t="s">
        <v>661</v>
      </c>
      <c r="M29" s="90" t="s">
        <v>354</v>
      </c>
      <c r="N29" s="90" t="s">
        <v>355</v>
      </c>
      <c r="O29" s="90" t="s">
        <v>443</v>
      </c>
      <c r="P29" s="90" t="s">
        <v>444</v>
      </c>
      <c r="Q29" s="90" t="s">
        <v>662</v>
      </c>
      <c r="R29" s="90" t="s">
        <v>663</v>
      </c>
      <c r="S29" s="98">
        <v>2</v>
      </c>
      <c r="T29" s="98">
        <v>0</v>
      </c>
      <c r="U29" s="98">
        <v>0</v>
      </c>
      <c r="V29" s="98">
        <v>0</v>
      </c>
      <c r="W29" s="98">
        <v>2</v>
      </c>
      <c r="X29" s="98">
        <v>2</v>
      </c>
      <c r="Y29" s="99"/>
      <c r="Z29" s="94" t="s">
        <v>445</v>
      </c>
      <c r="AA29" s="90" t="s">
        <v>664</v>
      </c>
      <c r="AB29" s="93"/>
      <c r="AC29" s="94">
        <v>0.2</v>
      </c>
      <c r="AD29" s="90" t="s">
        <v>786</v>
      </c>
      <c r="AE29" s="95">
        <v>45672</v>
      </c>
      <c r="AF29" s="95">
        <v>46022</v>
      </c>
      <c r="AG29" s="90" t="s">
        <v>448</v>
      </c>
      <c r="AH29" s="90" t="s">
        <v>343</v>
      </c>
      <c r="AI29" s="90" t="s">
        <v>344</v>
      </c>
      <c r="AJ29" s="90" t="s">
        <v>344</v>
      </c>
      <c r="AK29" s="90"/>
      <c r="AL29" s="90"/>
      <c r="AM29" s="90"/>
      <c r="AN29" s="90" t="s">
        <v>344</v>
      </c>
      <c r="AO29" s="90"/>
      <c r="AP29" s="90"/>
      <c r="AQ29" s="90"/>
      <c r="AR29" s="90"/>
      <c r="AS29" s="90"/>
      <c r="AT29" s="90" t="s">
        <v>344</v>
      </c>
      <c r="AU29" s="90" t="s">
        <v>344</v>
      </c>
      <c r="AV29" s="90"/>
      <c r="AW29" s="90"/>
      <c r="AX29" s="90" t="s">
        <v>344</v>
      </c>
      <c r="AY29" s="90"/>
      <c r="AZ29" s="90"/>
      <c r="BA29" s="90"/>
      <c r="BB29" s="90" t="s">
        <v>344</v>
      </c>
      <c r="BC29" s="90"/>
      <c r="BD29" s="90" t="s">
        <v>344</v>
      </c>
      <c r="BE29" s="90"/>
      <c r="BF29" s="90" t="s">
        <v>344</v>
      </c>
      <c r="BG29" s="90"/>
      <c r="BH29" s="90"/>
      <c r="BI29" s="90"/>
      <c r="BJ29" s="90"/>
      <c r="BK29" s="90"/>
      <c r="BL29" s="90"/>
      <c r="BM29" s="90"/>
      <c r="BN29" s="90"/>
      <c r="BO29" s="90" t="s">
        <v>344</v>
      </c>
      <c r="BP29" s="90"/>
      <c r="BQ29" s="90"/>
      <c r="BR29" s="90"/>
      <c r="BS29" s="90"/>
      <c r="BT29" s="90"/>
      <c r="BU29" s="90"/>
      <c r="BV29" s="90"/>
      <c r="BW29" s="90"/>
      <c r="BX29" s="90"/>
      <c r="BY29" s="317" t="s">
        <v>768</v>
      </c>
      <c r="BZ29" s="317"/>
    </row>
    <row r="30" spans="1:78" ht="63.75">
      <c r="A30" s="91" t="s">
        <v>330</v>
      </c>
      <c r="B30" s="91" t="s">
        <v>331</v>
      </c>
      <c r="C30" s="92">
        <v>0.3</v>
      </c>
      <c r="D30" s="91" t="s">
        <v>763</v>
      </c>
      <c r="E30" s="92">
        <v>1</v>
      </c>
      <c r="F30" s="92">
        <v>1</v>
      </c>
      <c r="G30" s="92" t="s">
        <v>95</v>
      </c>
      <c r="H30" s="91" t="s">
        <v>94</v>
      </c>
      <c r="I30" s="90" t="s">
        <v>636</v>
      </c>
      <c r="J30" s="90" t="s">
        <v>637</v>
      </c>
      <c r="K30" s="90" t="s">
        <v>0</v>
      </c>
      <c r="L30" s="90" t="s">
        <v>661</v>
      </c>
      <c r="M30" s="90" t="s">
        <v>354</v>
      </c>
      <c r="N30" s="90" t="s">
        <v>355</v>
      </c>
      <c r="O30" s="90" t="s">
        <v>443</v>
      </c>
      <c r="P30" s="90" t="s">
        <v>444</v>
      </c>
      <c r="Q30" s="90" t="s">
        <v>662</v>
      </c>
      <c r="R30" s="90" t="s">
        <v>663</v>
      </c>
      <c r="S30" s="98">
        <v>2</v>
      </c>
      <c r="T30" s="98">
        <v>0</v>
      </c>
      <c r="U30" s="98">
        <v>0</v>
      </c>
      <c r="V30" s="98">
        <v>0</v>
      </c>
      <c r="W30" s="98">
        <v>2</v>
      </c>
      <c r="X30" s="98">
        <v>2</v>
      </c>
      <c r="Y30" s="99"/>
      <c r="Z30" s="94" t="s">
        <v>445</v>
      </c>
      <c r="AA30" s="90" t="s">
        <v>665</v>
      </c>
      <c r="AB30" s="93"/>
      <c r="AC30" s="94">
        <v>0.4</v>
      </c>
      <c r="AD30" s="90" t="s">
        <v>787</v>
      </c>
      <c r="AE30" s="95">
        <v>45748</v>
      </c>
      <c r="AF30" s="95">
        <v>46022</v>
      </c>
      <c r="AG30" s="90" t="s">
        <v>788</v>
      </c>
      <c r="AH30" s="90" t="s">
        <v>343</v>
      </c>
      <c r="AI30" s="90" t="s">
        <v>344</v>
      </c>
      <c r="AJ30" s="90" t="s">
        <v>344</v>
      </c>
      <c r="AK30" s="90"/>
      <c r="AL30" s="90"/>
      <c r="AM30" s="90"/>
      <c r="AN30" s="90"/>
      <c r="AO30" s="90"/>
      <c r="AP30" s="90"/>
      <c r="AQ30" s="90"/>
      <c r="AR30" s="90"/>
      <c r="AS30" s="90"/>
      <c r="AT30" s="90"/>
      <c r="AU30" s="90"/>
      <c r="AV30" s="90"/>
      <c r="AW30" s="90"/>
      <c r="AX30" s="90" t="s">
        <v>344</v>
      </c>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317"/>
      <c r="BZ30" s="317"/>
    </row>
    <row r="31" spans="1:78" ht="63.75" customHeight="1">
      <c r="A31" s="91" t="s">
        <v>330</v>
      </c>
      <c r="B31" s="91" t="s">
        <v>331</v>
      </c>
      <c r="C31" s="92">
        <v>0.3</v>
      </c>
      <c r="D31" s="91" t="s">
        <v>763</v>
      </c>
      <c r="E31" s="92">
        <v>1</v>
      </c>
      <c r="F31" s="92">
        <v>1</v>
      </c>
      <c r="G31" s="92" t="s">
        <v>95</v>
      </c>
      <c r="H31" s="91" t="s">
        <v>94</v>
      </c>
      <c r="I31" s="90" t="s">
        <v>636</v>
      </c>
      <c r="J31" s="90" t="s">
        <v>637</v>
      </c>
      <c r="K31" s="90" t="s">
        <v>0</v>
      </c>
      <c r="L31" s="90" t="s">
        <v>661</v>
      </c>
      <c r="M31" s="90" t="s">
        <v>354</v>
      </c>
      <c r="N31" s="90" t="s">
        <v>355</v>
      </c>
      <c r="O31" s="90" t="s">
        <v>443</v>
      </c>
      <c r="P31" s="90" t="s">
        <v>444</v>
      </c>
      <c r="Q31" s="90" t="s">
        <v>662</v>
      </c>
      <c r="R31" s="90" t="s">
        <v>663</v>
      </c>
      <c r="S31" s="98">
        <v>2</v>
      </c>
      <c r="T31" s="98">
        <v>0</v>
      </c>
      <c r="U31" s="98">
        <v>0</v>
      </c>
      <c r="V31" s="98">
        <v>0</v>
      </c>
      <c r="W31" s="98">
        <v>2</v>
      </c>
      <c r="X31" s="98">
        <v>2</v>
      </c>
      <c r="Y31" s="99"/>
      <c r="Z31" s="94" t="s">
        <v>445</v>
      </c>
      <c r="AA31" s="90" t="s">
        <v>667</v>
      </c>
      <c r="AB31" s="93"/>
      <c r="AC31" s="94">
        <v>0.4</v>
      </c>
      <c r="AD31" s="90" t="s">
        <v>789</v>
      </c>
      <c r="AE31" s="95">
        <v>45672</v>
      </c>
      <c r="AF31" s="95">
        <v>46022</v>
      </c>
      <c r="AG31" s="90" t="s">
        <v>448</v>
      </c>
      <c r="AH31" s="90" t="s">
        <v>343</v>
      </c>
      <c r="AI31" s="90"/>
      <c r="AJ31" s="90" t="s">
        <v>344</v>
      </c>
      <c r="AK31" s="90" t="s">
        <v>344</v>
      </c>
      <c r="AL31" s="90"/>
      <c r="AM31" s="90"/>
      <c r="AN31" s="90" t="s">
        <v>344</v>
      </c>
      <c r="AO31" s="90"/>
      <c r="AP31" s="90"/>
      <c r="AQ31" s="90"/>
      <c r="AR31" s="90"/>
      <c r="AS31" s="90"/>
      <c r="AT31" s="90" t="s">
        <v>344</v>
      </c>
      <c r="AU31" s="90" t="s">
        <v>344</v>
      </c>
      <c r="AV31" s="90"/>
      <c r="AW31" s="90"/>
      <c r="AX31" s="90" t="s">
        <v>344</v>
      </c>
      <c r="AY31" s="90"/>
      <c r="AZ31" s="90"/>
      <c r="BA31" s="90"/>
      <c r="BB31" s="90" t="s">
        <v>344</v>
      </c>
      <c r="BC31" s="90"/>
      <c r="BD31" s="90" t="s">
        <v>344</v>
      </c>
      <c r="BE31" s="90"/>
      <c r="BF31" s="90" t="s">
        <v>344</v>
      </c>
      <c r="BG31" s="90"/>
      <c r="BH31" s="90"/>
      <c r="BI31" s="90"/>
      <c r="BJ31" s="90"/>
      <c r="BK31" s="90"/>
      <c r="BL31" s="90"/>
      <c r="BM31" s="90"/>
      <c r="BN31" s="90"/>
      <c r="BO31" s="90" t="s">
        <v>344</v>
      </c>
      <c r="BP31" s="90"/>
      <c r="BQ31" s="90"/>
      <c r="BR31" s="90"/>
      <c r="BS31" s="90"/>
      <c r="BT31" s="90"/>
      <c r="BU31" s="90"/>
      <c r="BV31" s="90"/>
      <c r="BW31" s="90"/>
      <c r="BX31" s="90"/>
      <c r="BY31" s="317"/>
      <c r="BZ31" s="317"/>
    </row>
    <row r="32" spans="1:78" ht="76.5" customHeight="1">
      <c r="A32" s="100" t="s">
        <v>452</v>
      </c>
      <c r="B32" s="100" t="s">
        <v>453</v>
      </c>
      <c r="C32" s="101">
        <v>0.25</v>
      </c>
      <c r="D32" s="100" t="s">
        <v>790</v>
      </c>
      <c r="E32" s="101">
        <v>1</v>
      </c>
      <c r="F32" s="101">
        <v>1</v>
      </c>
      <c r="G32" s="101" t="s">
        <v>101</v>
      </c>
      <c r="H32" s="100" t="s">
        <v>668</v>
      </c>
      <c r="I32" s="102" t="s">
        <v>669</v>
      </c>
      <c r="J32" s="102" t="s">
        <v>457</v>
      </c>
      <c r="K32" s="102" t="s">
        <v>131</v>
      </c>
      <c r="L32" s="102" t="s">
        <v>670</v>
      </c>
      <c r="M32" s="102" t="s">
        <v>458</v>
      </c>
      <c r="N32" s="102" t="s">
        <v>457</v>
      </c>
      <c r="O32" s="102" t="s">
        <v>459</v>
      </c>
      <c r="P32" s="102" t="s">
        <v>460</v>
      </c>
      <c r="Q32" s="102" t="s">
        <v>671</v>
      </c>
      <c r="R32" s="102" t="s">
        <v>461</v>
      </c>
      <c r="S32" s="102" t="s">
        <v>462</v>
      </c>
      <c r="T32" s="103">
        <v>0.25</v>
      </c>
      <c r="U32" s="103">
        <v>0.5</v>
      </c>
      <c r="V32" s="103">
        <v>0.75</v>
      </c>
      <c r="W32" s="103">
        <v>1</v>
      </c>
      <c r="X32" s="103">
        <v>1</v>
      </c>
      <c r="Y32" s="104">
        <f>130700000-65100000</f>
        <v>65600000</v>
      </c>
      <c r="Z32" s="102" t="s">
        <v>368</v>
      </c>
      <c r="AA32" s="102" t="s">
        <v>672</v>
      </c>
      <c r="AB32" s="104">
        <v>24600000</v>
      </c>
      <c r="AC32" s="103">
        <v>0.25</v>
      </c>
      <c r="AD32" s="102" t="s">
        <v>791</v>
      </c>
      <c r="AE32" s="105">
        <v>45659</v>
      </c>
      <c r="AF32" s="105">
        <v>45747</v>
      </c>
      <c r="AG32" s="102" t="s">
        <v>465</v>
      </c>
      <c r="AH32" s="102" t="s">
        <v>343</v>
      </c>
      <c r="AI32" s="102"/>
      <c r="AJ32" s="102" t="s">
        <v>344</v>
      </c>
      <c r="AK32" s="102" t="s">
        <v>344</v>
      </c>
      <c r="AL32" s="102"/>
      <c r="AM32" s="102"/>
      <c r="AN32" s="102" t="s">
        <v>344</v>
      </c>
      <c r="AO32" s="102"/>
      <c r="AP32" s="102"/>
      <c r="AQ32" s="102"/>
      <c r="AR32" s="102"/>
      <c r="AS32" s="102"/>
      <c r="AT32" s="102"/>
      <c r="AU32" s="102"/>
      <c r="AV32" s="102"/>
      <c r="AW32" s="102"/>
      <c r="AX32" s="102"/>
      <c r="AY32" s="102" t="s">
        <v>344</v>
      </c>
      <c r="AZ32" s="102"/>
      <c r="BA32" s="102" t="s">
        <v>344</v>
      </c>
      <c r="BB32" s="102" t="s">
        <v>344</v>
      </c>
      <c r="BC32" s="102"/>
      <c r="BD32" s="102" t="s">
        <v>344</v>
      </c>
      <c r="BE32" s="102"/>
      <c r="BF32" s="102" t="s">
        <v>344</v>
      </c>
      <c r="BG32" s="102"/>
      <c r="BH32" s="102"/>
      <c r="BI32" s="102"/>
      <c r="BJ32" s="102"/>
      <c r="BK32" s="102"/>
      <c r="BL32" s="102"/>
      <c r="BM32" s="102"/>
      <c r="BN32" s="102"/>
      <c r="BO32" s="102" t="s">
        <v>344</v>
      </c>
      <c r="BP32" s="102"/>
      <c r="BQ32" s="102"/>
      <c r="BR32" s="102"/>
      <c r="BS32" s="102"/>
      <c r="BT32" s="102"/>
      <c r="BU32" s="102"/>
      <c r="BV32" s="102"/>
      <c r="BW32" s="102"/>
      <c r="BX32" s="102"/>
    </row>
    <row r="33" spans="1:78" ht="76.5" customHeight="1">
      <c r="A33" s="100" t="s">
        <v>452</v>
      </c>
      <c r="B33" s="100" t="s">
        <v>453</v>
      </c>
      <c r="C33" s="101">
        <v>0.25</v>
      </c>
      <c r="D33" s="100" t="s">
        <v>790</v>
      </c>
      <c r="E33" s="101">
        <v>1</v>
      </c>
      <c r="F33" s="101">
        <v>1</v>
      </c>
      <c r="G33" s="101" t="s">
        <v>101</v>
      </c>
      <c r="H33" s="100" t="s">
        <v>668</v>
      </c>
      <c r="I33" s="102" t="s">
        <v>669</v>
      </c>
      <c r="J33" s="102" t="s">
        <v>457</v>
      </c>
      <c r="K33" s="102" t="s">
        <v>131</v>
      </c>
      <c r="L33" s="102" t="s">
        <v>670</v>
      </c>
      <c r="M33" s="102" t="s">
        <v>458</v>
      </c>
      <c r="N33" s="102" t="s">
        <v>457</v>
      </c>
      <c r="O33" s="102" t="s">
        <v>459</v>
      </c>
      <c r="P33" s="102" t="s">
        <v>460</v>
      </c>
      <c r="Q33" s="102" t="s">
        <v>671</v>
      </c>
      <c r="R33" s="102" t="s">
        <v>461</v>
      </c>
      <c r="S33" s="102" t="s">
        <v>462</v>
      </c>
      <c r="T33" s="103">
        <v>0.25</v>
      </c>
      <c r="U33" s="103">
        <v>0.5</v>
      </c>
      <c r="V33" s="103">
        <v>0.75</v>
      </c>
      <c r="W33" s="103">
        <v>1</v>
      </c>
      <c r="X33" s="103">
        <v>1</v>
      </c>
      <c r="Y33" s="104">
        <v>65100000</v>
      </c>
      <c r="Z33" s="102" t="s">
        <v>339</v>
      </c>
      <c r="AA33" s="102" t="s">
        <v>463</v>
      </c>
      <c r="AB33" s="104">
        <v>41000000</v>
      </c>
      <c r="AC33" s="103">
        <v>0.38</v>
      </c>
      <c r="AD33" s="102" t="s">
        <v>464</v>
      </c>
      <c r="AE33" s="105">
        <v>45748</v>
      </c>
      <c r="AF33" s="105">
        <v>46022</v>
      </c>
      <c r="AG33" s="102" t="s">
        <v>465</v>
      </c>
      <c r="AH33" s="102" t="s">
        <v>343</v>
      </c>
      <c r="AI33" s="102"/>
      <c r="AJ33" s="102" t="s">
        <v>344</v>
      </c>
      <c r="AK33" s="102" t="s">
        <v>344</v>
      </c>
      <c r="AL33" s="102"/>
      <c r="AM33" s="102"/>
      <c r="AN33" s="102" t="s">
        <v>344</v>
      </c>
      <c r="AO33" s="102"/>
      <c r="AP33" s="102"/>
      <c r="AQ33" s="102"/>
      <c r="AR33" s="102"/>
      <c r="AS33" s="102"/>
      <c r="AT33" s="102"/>
      <c r="AU33" s="102"/>
      <c r="AV33" s="102"/>
      <c r="AW33" s="102"/>
      <c r="AX33" s="102"/>
      <c r="AY33" s="102" t="s">
        <v>344</v>
      </c>
      <c r="AZ33" s="102"/>
      <c r="BA33" s="102" t="s">
        <v>344</v>
      </c>
      <c r="BB33" s="102" t="s">
        <v>344</v>
      </c>
      <c r="BC33" s="102"/>
      <c r="BD33" s="102" t="s">
        <v>344</v>
      </c>
      <c r="BE33" s="102"/>
      <c r="BF33" s="102" t="s">
        <v>344</v>
      </c>
      <c r="BG33" s="102"/>
      <c r="BH33" s="102"/>
      <c r="BI33" s="102"/>
      <c r="BJ33" s="102"/>
      <c r="BK33" s="102"/>
      <c r="BL33" s="102"/>
      <c r="BM33" s="102"/>
      <c r="BN33" s="102"/>
      <c r="BO33" s="102" t="s">
        <v>344</v>
      </c>
      <c r="BP33" s="102"/>
      <c r="BQ33" s="102"/>
      <c r="BR33" s="102"/>
      <c r="BS33" s="102"/>
      <c r="BT33" s="102"/>
      <c r="BU33" s="102"/>
      <c r="BV33" s="102"/>
      <c r="BW33" s="102"/>
      <c r="BX33" s="102"/>
    </row>
    <row r="34" spans="1:78" ht="115.5">
      <c r="A34" s="100" t="s">
        <v>452</v>
      </c>
      <c r="B34" s="100" t="s">
        <v>453</v>
      </c>
      <c r="C34" s="101">
        <v>0.25</v>
      </c>
      <c r="D34" s="100" t="s">
        <v>790</v>
      </c>
      <c r="E34" s="101">
        <v>1</v>
      </c>
      <c r="F34" s="101">
        <v>1</v>
      </c>
      <c r="G34" s="101" t="s">
        <v>101</v>
      </c>
      <c r="H34" s="100" t="s">
        <v>668</v>
      </c>
      <c r="I34" s="102" t="s">
        <v>669</v>
      </c>
      <c r="J34" s="102" t="s">
        <v>457</v>
      </c>
      <c r="K34" s="102" t="s">
        <v>131</v>
      </c>
      <c r="L34" s="102" t="s">
        <v>670</v>
      </c>
      <c r="M34" s="102" t="s">
        <v>458</v>
      </c>
      <c r="N34" s="102" t="s">
        <v>457</v>
      </c>
      <c r="O34" s="102" t="s">
        <v>459</v>
      </c>
      <c r="P34" s="102" t="s">
        <v>460</v>
      </c>
      <c r="Q34" s="102" t="s">
        <v>671</v>
      </c>
      <c r="R34" s="102" t="s">
        <v>461</v>
      </c>
      <c r="S34" s="102" t="s">
        <v>462</v>
      </c>
      <c r="T34" s="103">
        <v>0.25</v>
      </c>
      <c r="U34" s="103">
        <v>0.5</v>
      </c>
      <c r="V34" s="103">
        <v>0.75</v>
      </c>
      <c r="W34" s="103">
        <v>1</v>
      </c>
      <c r="X34" s="103">
        <v>1</v>
      </c>
      <c r="Y34" s="104"/>
      <c r="Z34" s="102" t="s">
        <v>368</v>
      </c>
      <c r="AA34" s="102" t="s">
        <v>467</v>
      </c>
      <c r="AB34" s="104">
        <v>65100000</v>
      </c>
      <c r="AC34" s="103">
        <v>0.37</v>
      </c>
      <c r="AD34" s="102" t="s">
        <v>792</v>
      </c>
      <c r="AE34" s="105">
        <v>45748</v>
      </c>
      <c r="AF34" s="105">
        <v>46022</v>
      </c>
      <c r="AG34" s="102" t="s">
        <v>465</v>
      </c>
      <c r="AH34" s="102" t="s">
        <v>343</v>
      </c>
      <c r="AI34" s="102"/>
      <c r="AJ34" s="102" t="s">
        <v>344</v>
      </c>
      <c r="AK34" s="102" t="s">
        <v>344</v>
      </c>
      <c r="AL34" s="102"/>
      <c r="AM34" s="102"/>
      <c r="AN34" s="102" t="s">
        <v>344</v>
      </c>
      <c r="AO34" s="102"/>
      <c r="AP34" s="102"/>
      <c r="AQ34" s="102"/>
      <c r="AR34" s="102"/>
      <c r="AS34" s="102"/>
      <c r="AT34" s="102" t="s">
        <v>344</v>
      </c>
      <c r="AU34" s="102" t="s">
        <v>344</v>
      </c>
      <c r="AV34" s="102"/>
      <c r="AW34" s="102" t="s">
        <v>344</v>
      </c>
      <c r="AX34" s="102" t="s">
        <v>344</v>
      </c>
      <c r="AY34" s="102" t="s">
        <v>344</v>
      </c>
      <c r="AZ34" s="102" t="s">
        <v>344</v>
      </c>
      <c r="BA34" s="102" t="s">
        <v>344</v>
      </c>
      <c r="BB34" s="102" t="s">
        <v>344</v>
      </c>
      <c r="BC34" s="102"/>
      <c r="BD34" s="102" t="s">
        <v>344</v>
      </c>
      <c r="BE34" s="102"/>
      <c r="BF34" s="102" t="s">
        <v>344</v>
      </c>
      <c r="BG34" s="102"/>
      <c r="BH34" s="102"/>
      <c r="BI34" s="102"/>
      <c r="BJ34" s="102"/>
      <c r="BK34" s="102"/>
      <c r="BL34" s="102"/>
      <c r="BM34" s="102"/>
      <c r="BN34" s="102"/>
      <c r="BO34" s="102" t="s">
        <v>344</v>
      </c>
      <c r="BP34" s="102"/>
      <c r="BQ34" s="102"/>
      <c r="BR34" s="102"/>
      <c r="BS34" s="102"/>
      <c r="BT34" s="102"/>
      <c r="BU34" s="102"/>
      <c r="BV34" s="102"/>
      <c r="BW34" s="102"/>
      <c r="BX34" s="102"/>
    </row>
    <row r="35" spans="1:78" ht="127.5">
      <c r="A35" s="100" t="s">
        <v>452</v>
      </c>
      <c r="B35" s="100" t="s">
        <v>453</v>
      </c>
      <c r="C35" s="101">
        <v>0.25</v>
      </c>
      <c r="D35" s="100" t="s">
        <v>790</v>
      </c>
      <c r="E35" s="101">
        <v>1</v>
      </c>
      <c r="F35" s="101">
        <v>1</v>
      </c>
      <c r="G35" s="101" t="s">
        <v>98</v>
      </c>
      <c r="H35" s="100" t="s">
        <v>673</v>
      </c>
      <c r="I35" s="102" t="s">
        <v>674</v>
      </c>
      <c r="J35" s="102" t="s">
        <v>457</v>
      </c>
      <c r="K35" s="102" t="s">
        <v>30</v>
      </c>
      <c r="L35" s="102" t="s">
        <v>675</v>
      </c>
      <c r="M35" s="102" t="s">
        <v>592</v>
      </c>
      <c r="N35" s="102" t="s">
        <v>457</v>
      </c>
      <c r="O35" s="102" t="s">
        <v>459</v>
      </c>
      <c r="P35" s="102" t="s">
        <v>471</v>
      </c>
      <c r="Q35" s="102" t="s">
        <v>676</v>
      </c>
      <c r="R35" s="102" t="s">
        <v>171</v>
      </c>
      <c r="S35" s="102" t="s">
        <v>462</v>
      </c>
      <c r="T35" s="103">
        <v>0.25</v>
      </c>
      <c r="U35" s="103">
        <v>0.5</v>
      </c>
      <c r="V35" s="103">
        <v>0.75</v>
      </c>
      <c r="W35" s="103">
        <v>1</v>
      </c>
      <c r="X35" s="103">
        <v>1</v>
      </c>
      <c r="Y35" s="102">
        <v>0</v>
      </c>
      <c r="Z35" s="102" t="s">
        <v>462</v>
      </c>
      <c r="AA35" s="102" t="s">
        <v>677</v>
      </c>
      <c r="AB35" s="104">
        <v>0</v>
      </c>
      <c r="AC35" s="103">
        <v>0.2</v>
      </c>
      <c r="AD35" s="102" t="s">
        <v>793</v>
      </c>
      <c r="AE35" s="105">
        <v>45659</v>
      </c>
      <c r="AF35" s="105">
        <v>45747</v>
      </c>
      <c r="AG35" s="102" t="s">
        <v>794</v>
      </c>
      <c r="AH35" s="102" t="s">
        <v>343</v>
      </c>
      <c r="AI35" s="102"/>
      <c r="AJ35" s="102"/>
      <c r="AK35" s="102"/>
      <c r="AL35" s="102"/>
      <c r="AM35" s="102"/>
      <c r="AN35" s="102"/>
      <c r="AO35" s="102"/>
      <c r="AP35" s="102"/>
      <c r="AQ35" s="102"/>
      <c r="AR35" s="102"/>
      <c r="AS35" s="102"/>
      <c r="AT35" s="102" t="s">
        <v>344</v>
      </c>
      <c r="AU35" s="102"/>
      <c r="AV35" s="102"/>
      <c r="AW35" s="102"/>
      <c r="AX35" s="102"/>
      <c r="AY35" s="102" t="s">
        <v>344</v>
      </c>
      <c r="AZ35" s="102" t="s">
        <v>344</v>
      </c>
      <c r="BA35" s="102"/>
      <c r="BB35" s="102" t="s">
        <v>344</v>
      </c>
      <c r="BC35" s="102"/>
      <c r="BD35" s="102"/>
      <c r="BE35" s="102"/>
      <c r="BF35" s="102" t="s">
        <v>344</v>
      </c>
      <c r="BG35" s="102"/>
      <c r="BH35" s="102"/>
      <c r="BI35" s="102"/>
      <c r="BJ35" s="102"/>
      <c r="BK35" s="102"/>
      <c r="BL35" s="102"/>
      <c r="BM35" s="102"/>
      <c r="BN35" s="102"/>
      <c r="BO35" s="102"/>
      <c r="BP35" s="102"/>
      <c r="BQ35" s="102"/>
      <c r="BR35" s="102"/>
      <c r="BS35" s="102"/>
      <c r="BT35" s="102"/>
      <c r="BU35" s="102"/>
      <c r="BV35" s="102"/>
      <c r="BW35" s="102"/>
      <c r="BX35" s="102"/>
    </row>
    <row r="36" spans="1:78" ht="127.5">
      <c r="A36" s="100" t="s">
        <v>452</v>
      </c>
      <c r="B36" s="100" t="s">
        <v>453</v>
      </c>
      <c r="C36" s="101">
        <v>0.25</v>
      </c>
      <c r="D36" s="100" t="s">
        <v>790</v>
      </c>
      <c r="E36" s="101">
        <v>1</v>
      </c>
      <c r="F36" s="101">
        <v>1</v>
      </c>
      <c r="G36" s="101" t="s">
        <v>98</v>
      </c>
      <c r="H36" s="100" t="s">
        <v>673</v>
      </c>
      <c r="I36" s="102" t="s">
        <v>674</v>
      </c>
      <c r="J36" s="102" t="s">
        <v>457</v>
      </c>
      <c r="K36" s="102" t="s">
        <v>30</v>
      </c>
      <c r="L36" s="102" t="s">
        <v>675</v>
      </c>
      <c r="M36" s="102" t="s">
        <v>592</v>
      </c>
      <c r="N36" s="102" t="s">
        <v>457</v>
      </c>
      <c r="O36" s="102" t="s">
        <v>459</v>
      </c>
      <c r="P36" s="102" t="s">
        <v>471</v>
      </c>
      <c r="Q36" s="102" t="s">
        <v>676</v>
      </c>
      <c r="R36" s="102" t="s">
        <v>171</v>
      </c>
      <c r="S36" s="102" t="s">
        <v>462</v>
      </c>
      <c r="T36" s="103">
        <v>0.25</v>
      </c>
      <c r="U36" s="103">
        <v>0.5</v>
      </c>
      <c r="V36" s="103">
        <v>0.75</v>
      </c>
      <c r="W36" s="103">
        <v>1</v>
      </c>
      <c r="X36" s="103">
        <v>1</v>
      </c>
      <c r="Y36" s="102">
        <v>0</v>
      </c>
      <c r="Z36" s="102" t="s">
        <v>462</v>
      </c>
      <c r="AA36" s="102" t="s">
        <v>679</v>
      </c>
      <c r="AB36" s="104">
        <v>0</v>
      </c>
      <c r="AC36" s="103">
        <v>0.8</v>
      </c>
      <c r="AD36" s="102" t="s">
        <v>795</v>
      </c>
      <c r="AE36" s="105">
        <v>45731</v>
      </c>
      <c r="AF36" s="105">
        <v>46022</v>
      </c>
      <c r="AG36" s="102" t="s">
        <v>794</v>
      </c>
      <c r="AH36" s="102" t="s">
        <v>343</v>
      </c>
      <c r="AI36" s="102" t="s">
        <v>344</v>
      </c>
      <c r="AJ36" s="102"/>
      <c r="AK36" s="102"/>
      <c r="AL36" s="102" t="s">
        <v>785</v>
      </c>
      <c r="AM36" s="102"/>
      <c r="AN36" s="102"/>
      <c r="AO36" s="102"/>
      <c r="AP36" s="102"/>
      <c r="AQ36" s="102"/>
      <c r="AR36" s="102"/>
      <c r="AS36" s="102"/>
      <c r="AT36" s="102" t="s">
        <v>344</v>
      </c>
      <c r="AU36" s="102" t="s">
        <v>344</v>
      </c>
      <c r="AV36" s="102"/>
      <c r="AW36" s="102"/>
      <c r="AX36" s="102"/>
      <c r="AY36" s="102" t="s">
        <v>785</v>
      </c>
      <c r="AZ36" s="102" t="s">
        <v>785</v>
      </c>
      <c r="BA36" s="102"/>
      <c r="BB36" s="102" t="s">
        <v>344</v>
      </c>
      <c r="BC36" s="102"/>
      <c r="BD36" s="102"/>
      <c r="BE36" s="102"/>
      <c r="BF36" s="102" t="s">
        <v>344</v>
      </c>
      <c r="BG36" s="102"/>
      <c r="BH36" s="102"/>
      <c r="BI36" s="102"/>
      <c r="BJ36" s="102"/>
      <c r="BK36" s="102"/>
      <c r="BL36" s="102"/>
      <c r="BM36" s="102" t="s">
        <v>785</v>
      </c>
      <c r="BN36" s="102" t="s">
        <v>785</v>
      </c>
      <c r="BO36" s="102"/>
      <c r="BP36" s="102"/>
      <c r="BQ36" s="102"/>
      <c r="BR36" s="102" t="s">
        <v>785</v>
      </c>
      <c r="BS36" s="102"/>
      <c r="BT36" s="102"/>
      <c r="BU36" s="102"/>
      <c r="BV36" s="102" t="s">
        <v>785</v>
      </c>
      <c r="BW36" s="102"/>
      <c r="BX36" s="102"/>
    </row>
    <row r="37" spans="1:78" ht="69" customHeight="1">
      <c r="A37" s="106" t="s">
        <v>478</v>
      </c>
      <c r="B37" s="106" t="s">
        <v>479</v>
      </c>
      <c r="C37" s="107">
        <v>0.25</v>
      </c>
      <c r="D37" s="106" t="s">
        <v>796</v>
      </c>
      <c r="E37" s="107">
        <v>1</v>
      </c>
      <c r="F37" s="107">
        <v>1</v>
      </c>
      <c r="G37" s="107" t="s">
        <v>103</v>
      </c>
      <c r="H37" s="107" t="s">
        <v>685</v>
      </c>
      <c r="I37" s="108" t="s">
        <v>636</v>
      </c>
      <c r="J37" s="108" t="s">
        <v>637</v>
      </c>
      <c r="K37" s="108" t="s">
        <v>139</v>
      </c>
      <c r="L37" s="108" t="s">
        <v>686</v>
      </c>
      <c r="M37" s="108" t="s">
        <v>354</v>
      </c>
      <c r="N37" s="108" t="s">
        <v>355</v>
      </c>
      <c r="O37" s="108" t="s">
        <v>481</v>
      </c>
      <c r="P37" s="108" t="s">
        <v>482</v>
      </c>
      <c r="Q37" s="108" t="s">
        <v>687</v>
      </c>
      <c r="R37" s="108" t="s">
        <v>171</v>
      </c>
      <c r="S37" s="108" t="s">
        <v>462</v>
      </c>
      <c r="T37" s="109">
        <v>0.25</v>
      </c>
      <c r="U37" s="109">
        <v>0.5</v>
      </c>
      <c r="V37" s="109">
        <v>0.75</v>
      </c>
      <c r="W37" s="109">
        <v>1</v>
      </c>
      <c r="X37" s="109">
        <v>1</v>
      </c>
      <c r="Y37" s="108">
        <v>0</v>
      </c>
      <c r="Z37" s="108" t="s">
        <v>775</v>
      </c>
      <c r="AA37" s="108" t="s">
        <v>797</v>
      </c>
      <c r="AB37" s="110">
        <f>4300000*11</f>
        <v>47300000</v>
      </c>
      <c r="AC37" s="109">
        <v>0.5</v>
      </c>
      <c r="AD37" s="108" t="s">
        <v>798</v>
      </c>
      <c r="AE37" s="111">
        <v>45672</v>
      </c>
      <c r="AF37" s="111">
        <v>45747</v>
      </c>
      <c r="AG37" s="108" t="s">
        <v>799</v>
      </c>
      <c r="AH37" s="108" t="s">
        <v>343</v>
      </c>
      <c r="AI37" s="108" t="s">
        <v>344</v>
      </c>
      <c r="AJ37" s="108"/>
      <c r="AK37" s="108"/>
      <c r="AL37" s="108"/>
      <c r="AM37" s="108"/>
      <c r="AN37" s="108"/>
      <c r="AO37" s="108" t="s">
        <v>344</v>
      </c>
      <c r="AP37" s="108" t="s">
        <v>344</v>
      </c>
      <c r="AQ37" s="108"/>
      <c r="AR37" s="108"/>
      <c r="AS37" s="108"/>
      <c r="AT37" s="108" t="s">
        <v>344</v>
      </c>
      <c r="AU37" s="108"/>
      <c r="AV37" s="108"/>
      <c r="AW37" s="108"/>
      <c r="AX37" s="108" t="s">
        <v>344</v>
      </c>
      <c r="AY37" s="108" t="s">
        <v>344</v>
      </c>
      <c r="AZ37" s="108"/>
      <c r="BA37" s="108" t="s">
        <v>344</v>
      </c>
      <c r="BB37" s="108" t="s">
        <v>344</v>
      </c>
      <c r="BC37" s="108"/>
      <c r="BD37" s="108" t="s">
        <v>344</v>
      </c>
      <c r="BE37" s="108"/>
      <c r="BF37" s="108" t="s">
        <v>344</v>
      </c>
      <c r="BG37" s="108"/>
      <c r="BH37" s="108"/>
      <c r="BI37" s="108"/>
      <c r="BJ37" s="108" t="s">
        <v>344</v>
      </c>
      <c r="BK37" s="108" t="s">
        <v>344</v>
      </c>
      <c r="BL37" s="108"/>
      <c r="BM37" s="108"/>
      <c r="BN37" s="108"/>
      <c r="BO37" s="108"/>
      <c r="BP37" s="108"/>
      <c r="BQ37" s="108"/>
      <c r="BR37" s="108"/>
      <c r="BS37" s="108"/>
      <c r="BT37" s="108"/>
      <c r="BU37" s="108"/>
      <c r="BV37" s="108"/>
      <c r="BW37" s="108"/>
      <c r="BX37" s="108"/>
      <c r="BY37" s="315" t="s">
        <v>768</v>
      </c>
      <c r="BZ37" s="312"/>
    </row>
    <row r="38" spans="1:78" ht="63.75">
      <c r="A38" s="106" t="s">
        <v>478</v>
      </c>
      <c r="B38" s="106" t="s">
        <v>479</v>
      </c>
      <c r="C38" s="107">
        <v>0.25</v>
      </c>
      <c r="D38" s="106" t="s">
        <v>796</v>
      </c>
      <c r="E38" s="107">
        <v>1</v>
      </c>
      <c r="F38" s="107">
        <v>1</v>
      </c>
      <c r="G38" s="107" t="s">
        <v>103</v>
      </c>
      <c r="H38" s="107" t="s">
        <v>685</v>
      </c>
      <c r="I38" s="108" t="s">
        <v>636</v>
      </c>
      <c r="J38" s="108" t="s">
        <v>637</v>
      </c>
      <c r="K38" s="108" t="s">
        <v>139</v>
      </c>
      <c r="L38" s="108" t="s">
        <v>686</v>
      </c>
      <c r="M38" s="108" t="s">
        <v>354</v>
      </c>
      <c r="N38" s="108" t="s">
        <v>355</v>
      </c>
      <c r="O38" s="108" t="s">
        <v>481</v>
      </c>
      <c r="P38" s="108" t="s">
        <v>482</v>
      </c>
      <c r="Q38" s="108" t="s">
        <v>687</v>
      </c>
      <c r="R38" s="108" t="s">
        <v>171</v>
      </c>
      <c r="S38" s="108" t="s">
        <v>462</v>
      </c>
      <c r="T38" s="109">
        <v>0.25</v>
      </c>
      <c r="U38" s="109">
        <v>0.5</v>
      </c>
      <c r="V38" s="109">
        <v>0.75</v>
      </c>
      <c r="W38" s="109">
        <v>1</v>
      </c>
      <c r="X38" s="109">
        <v>1</v>
      </c>
      <c r="Y38" s="108">
        <v>0</v>
      </c>
      <c r="Z38" s="108" t="s">
        <v>462</v>
      </c>
      <c r="AA38" s="108" t="s">
        <v>489</v>
      </c>
      <c r="AB38" s="110">
        <v>0</v>
      </c>
      <c r="AC38" s="109">
        <v>0.5</v>
      </c>
      <c r="AD38" s="108" t="s">
        <v>800</v>
      </c>
      <c r="AE38" s="111">
        <v>45672</v>
      </c>
      <c r="AF38" s="111">
        <v>45838</v>
      </c>
      <c r="AG38" s="108" t="s">
        <v>799</v>
      </c>
      <c r="AH38" s="108" t="s">
        <v>343</v>
      </c>
      <c r="AI38" s="108" t="s">
        <v>344</v>
      </c>
      <c r="AJ38" s="108"/>
      <c r="AK38" s="108"/>
      <c r="AL38" s="108"/>
      <c r="AM38" s="108"/>
      <c r="AN38" s="108"/>
      <c r="AO38" s="108" t="s">
        <v>344</v>
      </c>
      <c r="AP38" s="108" t="s">
        <v>344</v>
      </c>
      <c r="AQ38" s="108"/>
      <c r="AR38" s="108"/>
      <c r="AS38" s="108"/>
      <c r="AT38" s="108" t="s">
        <v>344</v>
      </c>
      <c r="AU38" s="108"/>
      <c r="AV38" s="108"/>
      <c r="AW38" s="108"/>
      <c r="AX38" s="108" t="s">
        <v>344</v>
      </c>
      <c r="AY38" s="108" t="s">
        <v>344</v>
      </c>
      <c r="AZ38" s="108"/>
      <c r="BA38" s="108" t="s">
        <v>344</v>
      </c>
      <c r="BB38" s="108" t="s">
        <v>344</v>
      </c>
      <c r="BC38" s="108"/>
      <c r="BD38" s="108" t="s">
        <v>344</v>
      </c>
      <c r="BE38" s="108"/>
      <c r="BF38" s="108" t="s">
        <v>344</v>
      </c>
      <c r="BG38" s="108"/>
      <c r="BH38" s="108"/>
      <c r="BI38" s="108"/>
      <c r="BJ38" s="108" t="s">
        <v>344</v>
      </c>
      <c r="BK38" s="108" t="s">
        <v>344</v>
      </c>
      <c r="BL38" s="108"/>
      <c r="BM38" s="108"/>
      <c r="BN38" s="108"/>
      <c r="BO38" s="108"/>
      <c r="BP38" s="108"/>
      <c r="BQ38" s="108"/>
      <c r="BR38" s="108"/>
      <c r="BS38" s="108"/>
      <c r="BT38" s="108"/>
      <c r="BU38" s="108"/>
      <c r="BV38" s="108"/>
      <c r="BW38" s="108"/>
      <c r="BX38" s="108"/>
      <c r="BY38" s="315"/>
      <c r="BZ38" s="312"/>
    </row>
    <row r="39" spans="1:78" ht="84">
      <c r="A39" s="106" t="s">
        <v>478</v>
      </c>
      <c r="B39" s="106" t="s">
        <v>479</v>
      </c>
      <c r="C39" s="107">
        <v>0.25</v>
      </c>
      <c r="D39" s="106" t="s">
        <v>796</v>
      </c>
      <c r="E39" s="107">
        <v>1</v>
      </c>
      <c r="F39" s="107">
        <v>1</v>
      </c>
      <c r="G39" s="107" t="s">
        <v>107</v>
      </c>
      <c r="H39" s="107" t="s">
        <v>689</v>
      </c>
      <c r="I39" s="108" t="s">
        <v>690</v>
      </c>
      <c r="J39" s="108" t="s">
        <v>420</v>
      </c>
      <c r="K39" s="108" t="s">
        <v>141</v>
      </c>
      <c r="L39" s="108" t="s">
        <v>691</v>
      </c>
      <c r="M39" s="108" t="s">
        <v>493</v>
      </c>
      <c r="N39" s="108" t="s">
        <v>420</v>
      </c>
      <c r="O39" s="108" t="s">
        <v>459</v>
      </c>
      <c r="P39" s="108" t="s">
        <v>494</v>
      </c>
      <c r="Q39" s="108" t="s">
        <v>692</v>
      </c>
      <c r="R39" s="108" t="s">
        <v>663</v>
      </c>
      <c r="S39" s="109" t="s">
        <v>462</v>
      </c>
      <c r="T39" s="109"/>
      <c r="U39" s="109"/>
      <c r="V39" s="112">
        <v>1</v>
      </c>
      <c r="W39" s="112">
        <v>2</v>
      </c>
      <c r="X39" s="112">
        <v>2</v>
      </c>
      <c r="Y39" s="113">
        <v>1453538858</v>
      </c>
      <c r="Z39" s="108" t="s">
        <v>390</v>
      </c>
      <c r="AA39" s="108" t="s">
        <v>495</v>
      </c>
      <c r="AB39" s="110">
        <v>945000000</v>
      </c>
      <c r="AC39" s="109">
        <v>0.6</v>
      </c>
      <c r="AD39" s="108" t="s">
        <v>801</v>
      </c>
      <c r="AE39" s="111">
        <v>45658</v>
      </c>
      <c r="AF39" s="111">
        <v>46022</v>
      </c>
      <c r="AG39" s="108" t="s">
        <v>802</v>
      </c>
      <c r="AH39" s="108" t="s">
        <v>498</v>
      </c>
      <c r="AI39" s="108"/>
      <c r="AJ39" s="108"/>
      <c r="AK39" s="108"/>
      <c r="AL39" s="108"/>
      <c r="AM39" s="108"/>
      <c r="AN39" s="108"/>
      <c r="AO39" s="108"/>
      <c r="AP39" s="108" t="s">
        <v>785</v>
      </c>
      <c r="AQ39" s="108" t="s">
        <v>785</v>
      </c>
      <c r="AR39" s="108"/>
      <c r="AS39" s="108"/>
      <c r="AT39" s="108" t="s">
        <v>785</v>
      </c>
      <c r="AU39" s="108" t="s">
        <v>785</v>
      </c>
      <c r="AV39" s="108"/>
      <c r="AW39" s="108"/>
      <c r="AX39" s="108"/>
      <c r="AY39" s="108" t="s">
        <v>785</v>
      </c>
      <c r="AZ39" s="108" t="s">
        <v>785</v>
      </c>
      <c r="BA39" s="108" t="s">
        <v>785</v>
      </c>
      <c r="BB39" s="108" t="s">
        <v>785</v>
      </c>
      <c r="BC39" s="108" t="s">
        <v>785</v>
      </c>
      <c r="BD39" s="108" t="s">
        <v>785</v>
      </c>
      <c r="BE39" s="108" t="s">
        <v>785</v>
      </c>
      <c r="BF39" s="108" t="s">
        <v>785</v>
      </c>
      <c r="BG39" s="108" t="s">
        <v>785</v>
      </c>
      <c r="BH39" s="108"/>
      <c r="BI39" s="108" t="s">
        <v>785</v>
      </c>
      <c r="BJ39" s="108"/>
      <c r="BK39" s="108" t="s">
        <v>785</v>
      </c>
      <c r="BL39" s="108"/>
      <c r="BM39" s="108" t="s">
        <v>785</v>
      </c>
      <c r="BN39" s="108" t="s">
        <v>785</v>
      </c>
      <c r="BO39" s="108" t="s">
        <v>785</v>
      </c>
      <c r="BP39" s="108" t="s">
        <v>785</v>
      </c>
      <c r="BQ39" s="108"/>
      <c r="BR39" s="108" t="s">
        <v>785</v>
      </c>
      <c r="BS39" s="108"/>
      <c r="BT39" s="108"/>
      <c r="BU39" s="108"/>
      <c r="BV39" s="108" t="s">
        <v>785</v>
      </c>
      <c r="BW39" s="108" t="s">
        <v>785</v>
      </c>
      <c r="BX39" s="108" t="s">
        <v>785</v>
      </c>
      <c r="BY39" s="317" t="s">
        <v>768</v>
      </c>
      <c r="BZ39" s="317"/>
    </row>
    <row r="40" spans="1:78" ht="76.5">
      <c r="A40" s="106" t="s">
        <v>478</v>
      </c>
      <c r="B40" s="106" t="s">
        <v>479</v>
      </c>
      <c r="C40" s="107">
        <v>0.25</v>
      </c>
      <c r="D40" s="106" t="s">
        <v>796</v>
      </c>
      <c r="E40" s="107">
        <v>1</v>
      </c>
      <c r="F40" s="107">
        <v>1</v>
      </c>
      <c r="G40" s="107" t="s">
        <v>107</v>
      </c>
      <c r="H40" s="107" t="s">
        <v>689</v>
      </c>
      <c r="I40" s="108" t="s">
        <v>690</v>
      </c>
      <c r="J40" s="108" t="s">
        <v>420</v>
      </c>
      <c r="K40" s="108" t="s">
        <v>141</v>
      </c>
      <c r="L40" s="108" t="s">
        <v>691</v>
      </c>
      <c r="M40" s="108" t="s">
        <v>493</v>
      </c>
      <c r="N40" s="108" t="s">
        <v>420</v>
      </c>
      <c r="O40" s="108" t="s">
        <v>459</v>
      </c>
      <c r="P40" s="108" t="s">
        <v>494</v>
      </c>
      <c r="Q40" s="108" t="s">
        <v>692</v>
      </c>
      <c r="R40" s="108" t="s">
        <v>663</v>
      </c>
      <c r="S40" s="109" t="s">
        <v>462</v>
      </c>
      <c r="T40" s="109"/>
      <c r="U40" s="109"/>
      <c r="V40" s="112">
        <v>1</v>
      </c>
      <c r="W40" s="112">
        <v>2</v>
      </c>
      <c r="X40" s="112">
        <v>2</v>
      </c>
      <c r="Y40" s="113">
        <v>1453538858</v>
      </c>
      <c r="Z40" s="108" t="s">
        <v>445</v>
      </c>
      <c r="AA40" s="108" t="s">
        <v>694</v>
      </c>
      <c r="AB40" s="110">
        <v>508538858</v>
      </c>
      <c r="AC40" s="109">
        <v>0.3</v>
      </c>
      <c r="AD40" s="108" t="s">
        <v>803</v>
      </c>
      <c r="AE40" s="111">
        <v>45689</v>
      </c>
      <c r="AF40" s="111">
        <v>46022</v>
      </c>
      <c r="AG40" s="108" t="s">
        <v>804</v>
      </c>
      <c r="AH40" s="108" t="s">
        <v>498</v>
      </c>
      <c r="AI40" s="108"/>
      <c r="AJ40" s="108" t="s">
        <v>785</v>
      </c>
      <c r="AK40" s="108"/>
      <c r="AL40" s="108"/>
      <c r="AM40" s="108"/>
      <c r="AN40" s="108"/>
      <c r="AO40" s="108"/>
      <c r="AP40" s="108" t="s">
        <v>785</v>
      </c>
      <c r="AQ40" s="108" t="s">
        <v>785</v>
      </c>
      <c r="AR40" s="108"/>
      <c r="AS40" s="108"/>
      <c r="AT40" s="108" t="s">
        <v>785</v>
      </c>
      <c r="AU40" s="108" t="s">
        <v>785</v>
      </c>
      <c r="AV40" s="108" t="s">
        <v>785</v>
      </c>
      <c r="AW40" s="108"/>
      <c r="AX40" s="108"/>
      <c r="AY40" s="108" t="s">
        <v>785</v>
      </c>
      <c r="AZ40" s="108" t="s">
        <v>785</v>
      </c>
      <c r="BA40" s="108" t="s">
        <v>785</v>
      </c>
      <c r="BB40" s="108" t="s">
        <v>785</v>
      </c>
      <c r="BC40" s="108"/>
      <c r="BD40" s="108" t="s">
        <v>785</v>
      </c>
      <c r="BE40" s="108" t="s">
        <v>785</v>
      </c>
      <c r="BF40" s="108" t="s">
        <v>785</v>
      </c>
      <c r="BG40" s="108" t="s">
        <v>785</v>
      </c>
      <c r="BH40" s="108" t="s">
        <v>785</v>
      </c>
      <c r="BI40" s="108"/>
      <c r="BJ40" s="108" t="s">
        <v>785</v>
      </c>
      <c r="BK40" s="108"/>
      <c r="BL40" s="108"/>
      <c r="BM40" s="108"/>
      <c r="BN40" s="108"/>
      <c r="BO40" s="108" t="s">
        <v>785</v>
      </c>
      <c r="BP40" s="108"/>
      <c r="BQ40" s="108"/>
      <c r="BR40" s="108"/>
      <c r="BS40" s="108"/>
      <c r="BT40" s="108"/>
      <c r="BU40" s="108"/>
      <c r="BV40" s="108" t="s">
        <v>785</v>
      </c>
      <c r="BW40" s="108" t="s">
        <v>785</v>
      </c>
      <c r="BX40" s="108" t="s">
        <v>785</v>
      </c>
      <c r="BY40" s="317"/>
      <c r="BZ40" s="317"/>
    </row>
    <row r="41" spans="1:78" ht="76.5">
      <c r="A41" s="106" t="s">
        <v>478</v>
      </c>
      <c r="B41" s="106" t="s">
        <v>479</v>
      </c>
      <c r="C41" s="107">
        <v>0.25</v>
      </c>
      <c r="D41" s="106" t="s">
        <v>796</v>
      </c>
      <c r="E41" s="107">
        <v>1</v>
      </c>
      <c r="F41" s="107">
        <v>1</v>
      </c>
      <c r="G41" s="107" t="s">
        <v>107</v>
      </c>
      <c r="H41" s="107" t="s">
        <v>689</v>
      </c>
      <c r="I41" s="108" t="s">
        <v>690</v>
      </c>
      <c r="J41" s="108" t="s">
        <v>420</v>
      </c>
      <c r="K41" s="108" t="s">
        <v>141</v>
      </c>
      <c r="L41" s="108" t="s">
        <v>691</v>
      </c>
      <c r="M41" s="108" t="s">
        <v>493</v>
      </c>
      <c r="N41" s="108" t="s">
        <v>420</v>
      </c>
      <c r="O41" s="108" t="s">
        <v>459</v>
      </c>
      <c r="P41" s="108" t="s">
        <v>494</v>
      </c>
      <c r="Q41" s="108" t="s">
        <v>692</v>
      </c>
      <c r="R41" s="108" t="s">
        <v>663</v>
      </c>
      <c r="S41" s="109" t="s">
        <v>462</v>
      </c>
      <c r="T41" s="109"/>
      <c r="U41" s="109"/>
      <c r="V41" s="112">
        <v>1</v>
      </c>
      <c r="W41" s="112">
        <v>2</v>
      </c>
      <c r="X41" s="112">
        <v>2</v>
      </c>
      <c r="Y41" s="113">
        <v>1453538858</v>
      </c>
      <c r="Z41" s="108"/>
      <c r="AA41" s="108" t="s">
        <v>805</v>
      </c>
      <c r="AB41" s="110">
        <v>0</v>
      </c>
      <c r="AC41" s="109">
        <v>0.1</v>
      </c>
      <c r="AD41" s="108" t="s">
        <v>806</v>
      </c>
      <c r="AE41" s="111">
        <v>45689</v>
      </c>
      <c r="AF41" s="111">
        <v>46022</v>
      </c>
      <c r="AG41" s="108" t="s">
        <v>807</v>
      </c>
      <c r="AH41" s="108" t="s">
        <v>498</v>
      </c>
      <c r="AI41" s="108"/>
      <c r="AJ41" s="108" t="s">
        <v>785</v>
      </c>
      <c r="AK41" s="108"/>
      <c r="AL41" s="108"/>
      <c r="AM41" s="108"/>
      <c r="AN41" s="108"/>
      <c r="AO41" s="108"/>
      <c r="AP41" s="108" t="s">
        <v>785</v>
      </c>
      <c r="AQ41" s="108" t="s">
        <v>785</v>
      </c>
      <c r="AR41" s="108"/>
      <c r="AS41" s="108"/>
      <c r="AT41" s="108" t="s">
        <v>785</v>
      </c>
      <c r="AU41" s="108" t="s">
        <v>785</v>
      </c>
      <c r="AV41" s="108" t="s">
        <v>785</v>
      </c>
      <c r="AW41" s="108"/>
      <c r="AX41" s="108"/>
      <c r="AY41" s="108" t="s">
        <v>785</v>
      </c>
      <c r="AZ41" s="108" t="s">
        <v>785</v>
      </c>
      <c r="BA41" s="108" t="s">
        <v>785</v>
      </c>
      <c r="BB41" s="108" t="s">
        <v>785</v>
      </c>
      <c r="BC41" s="108"/>
      <c r="BD41" s="108" t="s">
        <v>785</v>
      </c>
      <c r="BE41" s="108" t="s">
        <v>785</v>
      </c>
      <c r="BF41" s="108" t="s">
        <v>785</v>
      </c>
      <c r="BG41" s="108" t="s">
        <v>785</v>
      </c>
      <c r="BH41" s="108" t="s">
        <v>785</v>
      </c>
      <c r="BI41" s="108"/>
      <c r="BJ41" s="108" t="s">
        <v>785</v>
      </c>
      <c r="BK41" s="108"/>
      <c r="BL41" s="108"/>
      <c r="BM41" s="108"/>
      <c r="BN41" s="108"/>
      <c r="BO41" s="108" t="s">
        <v>785</v>
      </c>
      <c r="BP41" s="108"/>
      <c r="BQ41" s="108"/>
      <c r="BR41" s="108"/>
      <c r="BS41" s="108"/>
      <c r="BT41" s="108"/>
      <c r="BU41" s="108"/>
      <c r="BV41" s="108" t="s">
        <v>785</v>
      </c>
      <c r="BW41" s="108" t="s">
        <v>785</v>
      </c>
      <c r="BX41" s="108" t="s">
        <v>785</v>
      </c>
      <c r="BY41" s="317"/>
      <c r="BZ41" s="317"/>
    </row>
    <row r="42" spans="1:78" ht="60">
      <c r="A42" s="114" t="s">
        <v>503</v>
      </c>
      <c r="B42" s="114" t="s">
        <v>504</v>
      </c>
      <c r="C42" s="115">
        <v>0.2</v>
      </c>
      <c r="D42" s="114" t="s">
        <v>808</v>
      </c>
      <c r="E42" s="115">
        <v>1</v>
      </c>
      <c r="F42" s="115">
        <v>1</v>
      </c>
      <c r="G42" s="115" t="s">
        <v>113</v>
      </c>
      <c r="H42" s="115" t="s">
        <v>112</v>
      </c>
      <c r="I42" s="87" t="s">
        <v>698</v>
      </c>
      <c r="J42" s="87" t="s">
        <v>646</v>
      </c>
      <c r="K42" s="87" t="s">
        <v>66</v>
      </c>
      <c r="L42" s="87" t="s">
        <v>699</v>
      </c>
      <c r="M42" s="87" t="s">
        <v>364</v>
      </c>
      <c r="N42" s="87" t="s">
        <v>365</v>
      </c>
      <c r="O42" s="87" t="s">
        <v>507</v>
      </c>
      <c r="P42" s="87" t="s">
        <v>367</v>
      </c>
      <c r="Q42" s="87" t="s">
        <v>68</v>
      </c>
      <c r="R42" s="87" t="s">
        <v>171</v>
      </c>
      <c r="S42" s="87" t="s">
        <v>462</v>
      </c>
      <c r="T42" s="116">
        <v>0</v>
      </c>
      <c r="U42" s="116">
        <v>0.5</v>
      </c>
      <c r="V42" s="116">
        <v>0.75</v>
      </c>
      <c r="W42" s="116">
        <v>1</v>
      </c>
      <c r="X42" s="116">
        <v>1</v>
      </c>
      <c r="Y42" s="117">
        <v>90200000</v>
      </c>
      <c r="Z42" s="87" t="s">
        <v>445</v>
      </c>
      <c r="AA42" s="87" t="s">
        <v>508</v>
      </c>
      <c r="AB42" s="117">
        <v>90200000</v>
      </c>
      <c r="AC42" s="116">
        <v>1</v>
      </c>
      <c r="AD42" s="87" t="s">
        <v>509</v>
      </c>
      <c r="AE42" s="118">
        <v>45748</v>
      </c>
      <c r="AF42" s="118">
        <v>46022</v>
      </c>
      <c r="AG42" s="87" t="s">
        <v>510</v>
      </c>
      <c r="AH42" s="87" t="s">
        <v>372</v>
      </c>
      <c r="AI42" s="87"/>
      <c r="AJ42" s="87"/>
      <c r="AK42" s="87"/>
      <c r="AL42" s="87"/>
      <c r="AM42" s="87"/>
      <c r="AN42" s="87"/>
      <c r="AO42" s="87"/>
      <c r="AP42" s="87"/>
      <c r="AQ42" s="87"/>
      <c r="AR42" s="87"/>
      <c r="AS42" s="87"/>
      <c r="AT42" s="87" t="s">
        <v>344</v>
      </c>
      <c r="AU42" s="87"/>
      <c r="AV42" s="87"/>
      <c r="AW42" s="87" t="s">
        <v>344</v>
      </c>
      <c r="AX42" s="87" t="s">
        <v>344</v>
      </c>
      <c r="AY42" s="87"/>
      <c r="AZ42" s="87" t="s">
        <v>344</v>
      </c>
      <c r="BA42" s="87"/>
      <c r="BB42" s="87" t="s">
        <v>344</v>
      </c>
      <c r="BC42" s="87"/>
      <c r="BD42" s="87" t="s">
        <v>344</v>
      </c>
      <c r="BE42" s="87"/>
      <c r="BF42" s="87"/>
      <c r="BG42" s="87"/>
      <c r="BH42" s="87"/>
      <c r="BI42" s="87"/>
      <c r="BJ42" s="87"/>
      <c r="BK42" s="87"/>
      <c r="BL42" s="87"/>
      <c r="BM42" s="87"/>
      <c r="BN42" s="87"/>
      <c r="BO42" s="87"/>
      <c r="BP42" s="87"/>
      <c r="BQ42" s="87"/>
      <c r="BR42" s="87"/>
      <c r="BS42" s="87"/>
      <c r="BT42" s="87"/>
      <c r="BU42" s="87"/>
      <c r="BV42" s="87"/>
      <c r="BW42" s="87"/>
      <c r="BX42" s="87"/>
    </row>
    <row r="43" spans="1:78" ht="38.25" customHeight="1">
      <c r="A43" s="114" t="s">
        <v>503</v>
      </c>
      <c r="B43" s="114" t="s">
        <v>504</v>
      </c>
      <c r="C43" s="115">
        <v>0.2</v>
      </c>
      <c r="D43" s="114" t="s">
        <v>808</v>
      </c>
      <c r="E43" s="115">
        <v>1</v>
      </c>
      <c r="F43" s="115">
        <v>1</v>
      </c>
      <c r="G43" s="115" t="s">
        <v>137</v>
      </c>
      <c r="H43" s="114" t="s">
        <v>706</v>
      </c>
      <c r="I43" s="87" t="s">
        <v>669</v>
      </c>
      <c r="J43" s="87" t="s">
        <v>457</v>
      </c>
      <c r="K43" s="87" t="s">
        <v>81</v>
      </c>
      <c r="L43" s="87" t="s">
        <v>702</v>
      </c>
      <c r="M43" s="310" t="s">
        <v>458</v>
      </c>
      <c r="N43" s="87" t="s">
        <v>457</v>
      </c>
      <c r="O43" s="87" t="s">
        <v>459</v>
      </c>
      <c r="P43" s="87" t="s">
        <v>511</v>
      </c>
      <c r="Q43" s="87" t="s">
        <v>703</v>
      </c>
      <c r="R43" s="87" t="s">
        <v>171</v>
      </c>
      <c r="S43" s="87">
        <v>100</v>
      </c>
      <c r="T43" s="119">
        <v>25</v>
      </c>
      <c r="U43" s="119">
        <v>50</v>
      </c>
      <c r="V43" s="119">
        <v>75</v>
      </c>
      <c r="W43" s="119">
        <v>100</v>
      </c>
      <c r="X43" s="119">
        <v>100</v>
      </c>
      <c r="Y43" s="117">
        <v>0</v>
      </c>
      <c r="Z43" s="116" t="s">
        <v>462</v>
      </c>
      <c r="AA43" s="87" t="s">
        <v>704</v>
      </c>
      <c r="AB43" s="117">
        <v>0</v>
      </c>
      <c r="AC43" s="116">
        <v>0.2</v>
      </c>
      <c r="AD43" s="87" t="s">
        <v>809</v>
      </c>
      <c r="AE43" s="118">
        <v>45691</v>
      </c>
      <c r="AF43" s="118">
        <v>46022</v>
      </c>
      <c r="AG43" s="87" t="s">
        <v>513</v>
      </c>
      <c r="AH43" s="87" t="s">
        <v>343</v>
      </c>
      <c r="AI43" s="87" t="s">
        <v>344</v>
      </c>
      <c r="AJ43" s="87"/>
      <c r="AK43" s="87"/>
      <c r="AL43" s="87"/>
      <c r="AM43" s="87"/>
      <c r="AN43" s="87"/>
      <c r="AO43" s="87"/>
      <c r="AP43" s="87"/>
      <c r="AQ43" s="87"/>
      <c r="AR43" s="87"/>
      <c r="AS43" s="87"/>
      <c r="AT43" s="87" t="s">
        <v>344</v>
      </c>
      <c r="AU43" s="87" t="s">
        <v>344</v>
      </c>
      <c r="AV43" s="87"/>
      <c r="AW43" s="87" t="s">
        <v>344</v>
      </c>
      <c r="AX43" s="87" t="s">
        <v>344</v>
      </c>
      <c r="AY43" s="87" t="s">
        <v>344</v>
      </c>
      <c r="AZ43" s="87" t="s">
        <v>344</v>
      </c>
      <c r="BA43" s="87" t="s">
        <v>344</v>
      </c>
      <c r="BB43" s="87" t="s">
        <v>344</v>
      </c>
      <c r="BC43" s="87"/>
      <c r="BD43" s="87"/>
      <c r="BE43" s="87"/>
      <c r="BF43" s="87" t="s">
        <v>344</v>
      </c>
      <c r="BG43" s="87"/>
      <c r="BH43" s="87"/>
      <c r="BI43" s="87"/>
      <c r="BJ43" s="87"/>
      <c r="BK43" s="87"/>
      <c r="BL43" s="87"/>
      <c r="BM43" s="87"/>
      <c r="BN43" s="87"/>
      <c r="BO43" s="87"/>
      <c r="BP43" s="87"/>
      <c r="BQ43" s="87"/>
      <c r="BR43" s="87"/>
      <c r="BS43" s="87"/>
      <c r="BT43" s="87"/>
      <c r="BU43" s="87"/>
      <c r="BV43" s="87"/>
      <c r="BW43" s="87"/>
      <c r="BX43" s="87"/>
    </row>
    <row r="44" spans="1:78" ht="38.25">
      <c r="A44" s="114" t="s">
        <v>503</v>
      </c>
      <c r="B44" s="114" t="s">
        <v>504</v>
      </c>
      <c r="C44" s="115">
        <v>0.2</v>
      </c>
      <c r="D44" s="114" t="s">
        <v>808</v>
      </c>
      <c r="E44" s="115">
        <v>1</v>
      </c>
      <c r="F44" s="115">
        <v>1</v>
      </c>
      <c r="G44" s="115" t="s">
        <v>137</v>
      </c>
      <c r="H44" s="114" t="s">
        <v>706</v>
      </c>
      <c r="I44" s="87" t="s">
        <v>669</v>
      </c>
      <c r="J44" s="87" t="s">
        <v>457</v>
      </c>
      <c r="K44" s="87" t="s">
        <v>81</v>
      </c>
      <c r="L44" s="87" t="s">
        <v>702</v>
      </c>
      <c r="M44" s="310"/>
      <c r="N44" s="87" t="s">
        <v>457</v>
      </c>
      <c r="O44" s="87" t="s">
        <v>459</v>
      </c>
      <c r="P44" s="87" t="s">
        <v>511</v>
      </c>
      <c r="Q44" s="87" t="s">
        <v>703</v>
      </c>
      <c r="R44" s="87" t="s">
        <v>171</v>
      </c>
      <c r="S44" s="87">
        <v>100</v>
      </c>
      <c r="T44" s="119">
        <v>25</v>
      </c>
      <c r="U44" s="119">
        <v>50</v>
      </c>
      <c r="V44" s="119">
        <v>75</v>
      </c>
      <c r="W44" s="119">
        <v>100</v>
      </c>
      <c r="X44" s="119">
        <v>100</v>
      </c>
      <c r="Y44" s="117">
        <v>0</v>
      </c>
      <c r="Z44" s="116" t="s">
        <v>462</v>
      </c>
      <c r="AA44" s="87" t="s">
        <v>707</v>
      </c>
      <c r="AB44" s="117">
        <v>0</v>
      </c>
      <c r="AC44" s="116">
        <v>0.2</v>
      </c>
      <c r="AD44" s="87" t="s">
        <v>810</v>
      </c>
      <c r="AE44" s="118">
        <v>45691</v>
      </c>
      <c r="AF44" s="118">
        <v>46022</v>
      </c>
      <c r="AG44" s="87" t="s">
        <v>513</v>
      </c>
      <c r="AH44" s="87" t="s">
        <v>343</v>
      </c>
      <c r="AI44" s="87"/>
      <c r="AJ44" s="87"/>
      <c r="AK44" s="87"/>
      <c r="AL44" s="87"/>
      <c r="AM44" s="87"/>
      <c r="AN44" s="87"/>
      <c r="AO44" s="87"/>
      <c r="AP44" s="87"/>
      <c r="AQ44" s="87"/>
      <c r="AR44" s="87"/>
      <c r="AS44" s="87"/>
      <c r="AT44" s="87" t="s">
        <v>344</v>
      </c>
      <c r="AU44" s="87" t="s">
        <v>344</v>
      </c>
      <c r="AV44" s="87"/>
      <c r="AW44" s="87" t="s">
        <v>344</v>
      </c>
      <c r="AX44" s="87" t="s">
        <v>344</v>
      </c>
      <c r="AY44" s="87" t="s">
        <v>344</v>
      </c>
      <c r="AZ44" s="87" t="s">
        <v>344</v>
      </c>
      <c r="BA44" s="87" t="s">
        <v>344</v>
      </c>
      <c r="BB44" s="87" t="s">
        <v>344</v>
      </c>
      <c r="BC44" s="87"/>
      <c r="BD44" s="87"/>
      <c r="BE44" s="87"/>
      <c r="BF44" s="87" t="s">
        <v>344</v>
      </c>
      <c r="BG44" s="87"/>
      <c r="BH44" s="87"/>
      <c r="BI44" s="87"/>
      <c r="BJ44" s="87"/>
      <c r="BK44" s="87"/>
      <c r="BL44" s="87"/>
      <c r="BM44" s="87"/>
      <c r="BN44" s="87"/>
      <c r="BO44" s="87"/>
      <c r="BP44" s="87"/>
      <c r="BQ44" s="87"/>
      <c r="BR44" s="87"/>
      <c r="BS44" s="87"/>
      <c r="BT44" s="87"/>
      <c r="BU44" s="87"/>
      <c r="BV44" s="87"/>
      <c r="BW44" s="87"/>
      <c r="BX44" s="87"/>
    </row>
    <row r="45" spans="1:78" ht="25.5" customHeight="1">
      <c r="A45" s="114" t="s">
        <v>503</v>
      </c>
      <c r="B45" s="114" t="s">
        <v>504</v>
      </c>
      <c r="C45" s="115">
        <v>0.2</v>
      </c>
      <c r="D45" s="114" t="s">
        <v>808</v>
      </c>
      <c r="E45" s="115">
        <v>1</v>
      </c>
      <c r="F45" s="115">
        <v>1</v>
      </c>
      <c r="G45" s="115" t="s">
        <v>137</v>
      </c>
      <c r="H45" s="114" t="s">
        <v>706</v>
      </c>
      <c r="I45" s="87" t="s">
        <v>669</v>
      </c>
      <c r="J45" s="87" t="s">
        <v>457</v>
      </c>
      <c r="K45" s="87" t="s">
        <v>81</v>
      </c>
      <c r="L45" s="87" t="s">
        <v>702</v>
      </c>
      <c r="M45" s="310"/>
      <c r="N45" s="87" t="s">
        <v>457</v>
      </c>
      <c r="O45" s="87" t="s">
        <v>459</v>
      </c>
      <c r="P45" s="87" t="s">
        <v>511</v>
      </c>
      <c r="Q45" s="87" t="s">
        <v>703</v>
      </c>
      <c r="R45" s="87" t="s">
        <v>171</v>
      </c>
      <c r="S45" s="87">
        <v>100</v>
      </c>
      <c r="T45" s="119">
        <v>25</v>
      </c>
      <c r="U45" s="119">
        <v>50</v>
      </c>
      <c r="V45" s="119">
        <v>75</v>
      </c>
      <c r="W45" s="119">
        <v>100</v>
      </c>
      <c r="X45" s="119">
        <v>100</v>
      </c>
      <c r="Y45" s="117">
        <v>0</v>
      </c>
      <c r="Z45" s="116" t="s">
        <v>462</v>
      </c>
      <c r="AA45" s="87" t="s">
        <v>519</v>
      </c>
      <c r="AB45" s="117">
        <v>0</v>
      </c>
      <c r="AC45" s="116">
        <v>0.2</v>
      </c>
      <c r="AD45" s="87" t="s">
        <v>811</v>
      </c>
      <c r="AE45" s="118">
        <v>45664</v>
      </c>
      <c r="AF45" s="118">
        <v>46022</v>
      </c>
      <c r="AG45" s="87" t="s">
        <v>513</v>
      </c>
      <c r="AH45" s="87" t="s">
        <v>343</v>
      </c>
      <c r="AI45" s="87"/>
      <c r="AJ45" s="87"/>
      <c r="AK45" s="87"/>
      <c r="AL45" s="87"/>
      <c r="AM45" s="87"/>
      <c r="AN45" s="87"/>
      <c r="AO45" s="87"/>
      <c r="AP45" s="87"/>
      <c r="AQ45" s="87"/>
      <c r="AR45" s="87"/>
      <c r="AS45" s="87"/>
      <c r="AT45" s="87" t="s">
        <v>344</v>
      </c>
      <c r="AU45" s="87" t="s">
        <v>344</v>
      </c>
      <c r="AV45" s="87"/>
      <c r="AW45" s="87" t="s">
        <v>344</v>
      </c>
      <c r="AX45" s="87" t="s">
        <v>344</v>
      </c>
      <c r="AY45" s="87" t="s">
        <v>344</v>
      </c>
      <c r="AZ45" s="87" t="s">
        <v>344</v>
      </c>
      <c r="BA45" s="87" t="s">
        <v>344</v>
      </c>
      <c r="BB45" s="87" t="s">
        <v>344</v>
      </c>
      <c r="BC45" s="87"/>
      <c r="BD45" s="87"/>
      <c r="BE45" s="87"/>
      <c r="BF45" s="87" t="s">
        <v>344</v>
      </c>
      <c r="BG45" s="87"/>
      <c r="BH45" s="87"/>
      <c r="BI45" s="87"/>
      <c r="BJ45" s="87"/>
      <c r="BK45" s="87"/>
      <c r="BL45" s="87"/>
      <c r="BM45" s="87"/>
      <c r="BN45" s="87"/>
      <c r="BO45" s="87"/>
      <c r="BP45" s="87"/>
      <c r="BQ45" s="87"/>
      <c r="BR45" s="87"/>
      <c r="BS45" s="87"/>
      <c r="BT45" s="87"/>
      <c r="BU45" s="87"/>
      <c r="BV45" s="87"/>
      <c r="BW45" s="87"/>
      <c r="BX45" s="87"/>
    </row>
    <row r="46" spans="1:78" ht="38.25">
      <c r="A46" s="114" t="s">
        <v>503</v>
      </c>
      <c r="B46" s="114" t="s">
        <v>504</v>
      </c>
      <c r="C46" s="115">
        <v>0.2</v>
      </c>
      <c r="D46" s="114" t="s">
        <v>808</v>
      </c>
      <c r="E46" s="115">
        <v>1</v>
      </c>
      <c r="F46" s="115">
        <v>1</v>
      </c>
      <c r="G46" s="115" t="s">
        <v>137</v>
      </c>
      <c r="H46" s="114" t="s">
        <v>706</v>
      </c>
      <c r="I46" s="87" t="s">
        <v>669</v>
      </c>
      <c r="J46" s="87" t="s">
        <v>457</v>
      </c>
      <c r="K46" s="87" t="s">
        <v>81</v>
      </c>
      <c r="L46" s="87" t="s">
        <v>702</v>
      </c>
      <c r="M46" s="310"/>
      <c r="N46" s="87" t="s">
        <v>457</v>
      </c>
      <c r="O46" s="87" t="s">
        <v>459</v>
      </c>
      <c r="P46" s="87" t="s">
        <v>511</v>
      </c>
      <c r="Q46" s="87" t="s">
        <v>703</v>
      </c>
      <c r="R46" s="87" t="s">
        <v>171</v>
      </c>
      <c r="S46" s="87">
        <v>100</v>
      </c>
      <c r="T46" s="119">
        <v>25</v>
      </c>
      <c r="U46" s="119">
        <v>50</v>
      </c>
      <c r="V46" s="119">
        <v>75</v>
      </c>
      <c r="W46" s="119">
        <v>100</v>
      </c>
      <c r="X46" s="119">
        <v>100</v>
      </c>
      <c r="Y46" s="117">
        <v>0</v>
      </c>
      <c r="Z46" s="116" t="s">
        <v>462</v>
      </c>
      <c r="AA46" s="87" t="s">
        <v>708</v>
      </c>
      <c r="AB46" s="117">
        <v>0</v>
      </c>
      <c r="AC46" s="116">
        <v>0.2</v>
      </c>
      <c r="AD46" s="87" t="s">
        <v>812</v>
      </c>
      <c r="AE46" s="118">
        <v>45691</v>
      </c>
      <c r="AF46" s="118">
        <v>46022</v>
      </c>
      <c r="AG46" s="87" t="s">
        <v>513</v>
      </c>
      <c r="AH46" s="87" t="s">
        <v>343</v>
      </c>
      <c r="AI46" s="87"/>
      <c r="AJ46" s="87"/>
      <c r="AK46" s="87"/>
      <c r="AL46" s="87"/>
      <c r="AM46" s="87"/>
      <c r="AN46" s="87"/>
      <c r="AO46" s="87"/>
      <c r="AP46" s="87"/>
      <c r="AQ46" s="87"/>
      <c r="AR46" s="87"/>
      <c r="AS46" s="87"/>
      <c r="AT46" s="87" t="s">
        <v>344</v>
      </c>
      <c r="AU46" s="87" t="s">
        <v>344</v>
      </c>
      <c r="AV46" s="87"/>
      <c r="AW46" s="87" t="s">
        <v>344</v>
      </c>
      <c r="AX46" s="87" t="s">
        <v>344</v>
      </c>
      <c r="AY46" s="87" t="s">
        <v>344</v>
      </c>
      <c r="AZ46" s="87" t="s">
        <v>344</v>
      </c>
      <c r="BA46" s="87" t="s">
        <v>344</v>
      </c>
      <c r="BB46" s="87" t="s">
        <v>344</v>
      </c>
      <c r="BC46" s="87"/>
      <c r="BD46" s="87"/>
      <c r="BE46" s="87"/>
      <c r="BF46" s="87" t="s">
        <v>344</v>
      </c>
      <c r="BG46" s="87"/>
      <c r="BH46" s="87"/>
      <c r="BI46" s="87"/>
      <c r="BJ46" s="87"/>
      <c r="BK46" s="87"/>
      <c r="BL46" s="87"/>
      <c r="BM46" s="87"/>
      <c r="BN46" s="87"/>
      <c r="BO46" s="87"/>
      <c r="BP46" s="87"/>
      <c r="BQ46" s="87"/>
      <c r="BR46" s="87"/>
      <c r="BS46" s="87"/>
      <c r="BT46" s="87"/>
      <c r="BU46" s="87"/>
      <c r="BV46" s="87"/>
      <c r="BW46" s="87"/>
      <c r="BX46" s="87"/>
    </row>
    <row r="47" spans="1:78" ht="38.25">
      <c r="A47" s="114" t="s">
        <v>503</v>
      </c>
      <c r="B47" s="114" t="s">
        <v>504</v>
      </c>
      <c r="C47" s="115">
        <v>0.2</v>
      </c>
      <c r="D47" s="114" t="s">
        <v>808</v>
      </c>
      <c r="E47" s="115">
        <v>1</v>
      </c>
      <c r="F47" s="115">
        <v>1</v>
      </c>
      <c r="G47" s="115" t="s">
        <v>813</v>
      </c>
      <c r="H47" s="114" t="s">
        <v>706</v>
      </c>
      <c r="I47" s="87" t="s">
        <v>669</v>
      </c>
      <c r="J47" s="87" t="s">
        <v>457</v>
      </c>
      <c r="K47" s="87" t="s">
        <v>814</v>
      </c>
      <c r="L47" s="87" t="s">
        <v>702</v>
      </c>
      <c r="M47" s="310"/>
      <c r="N47" s="87" t="s">
        <v>457</v>
      </c>
      <c r="O47" s="87" t="s">
        <v>459</v>
      </c>
      <c r="P47" s="87" t="s">
        <v>511</v>
      </c>
      <c r="Q47" s="87" t="s">
        <v>703</v>
      </c>
      <c r="R47" s="87" t="s">
        <v>171</v>
      </c>
      <c r="S47" s="87">
        <v>100</v>
      </c>
      <c r="T47" s="119">
        <v>25</v>
      </c>
      <c r="U47" s="119">
        <v>50</v>
      </c>
      <c r="V47" s="119">
        <v>75</v>
      </c>
      <c r="W47" s="119">
        <v>100</v>
      </c>
      <c r="X47" s="119">
        <v>100</v>
      </c>
      <c r="Y47" s="117">
        <v>0</v>
      </c>
      <c r="Z47" s="116" t="s">
        <v>462</v>
      </c>
      <c r="AA47" s="87" t="s">
        <v>710</v>
      </c>
      <c r="AB47" s="117">
        <v>0</v>
      </c>
      <c r="AC47" s="116">
        <v>0.2</v>
      </c>
      <c r="AD47" s="87" t="s">
        <v>815</v>
      </c>
      <c r="AE47" s="118">
        <v>45992</v>
      </c>
      <c r="AF47" s="118">
        <v>46022</v>
      </c>
      <c r="AG47" s="87" t="s">
        <v>513</v>
      </c>
      <c r="AH47" s="87" t="s">
        <v>343</v>
      </c>
      <c r="AI47" s="87"/>
      <c r="AJ47" s="87"/>
      <c r="AK47" s="87"/>
      <c r="AL47" s="87"/>
      <c r="AM47" s="87"/>
      <c r="AN47" s="87"/>
      <c r="AO47" s="87"/>
      <c r="AP47" s="87"/>
      <c r="AQ47" s="87"/>
      <c r="AR47" s="87"/>
      <c r="AS47" s="87"/>
      <c r="AT47" s="87" t="s">
        <v>344</v>
      </c>
      <c r="AU47" s="87" t="s">
        <v>344</v>
      </c>
      <c r="AV47" s="87"/>
      <c r="AW47" s="87" t="s">
        <v>344</v>
      </c>
      <c r="AX47" s="87" t="s">
        <v>344</v>
      </c>
      <c r="AY47" s="87" t="s">
        <v>344</v>
      </c>
      <c r="AZ47" s="87" t="s">
        <v>344</v>
      </c>
      <c r="BA47" s="87" t="s">
        <v>344</v>
      </c>
      <c r="BB47" s="87" t="s">
        <v>344</v>
      </c>
      <c r="BC47" s="87"/>
      <c r="BD47" s="87"/>
      <c r="BE47" s="87"/>
      <c r="BF47" s="87" t="s">
        <v>344</v>
      </c>
      <c r="BG47" s="87"/>
      <c r="BH47" s="87"/>
      <c r="BI47" s="87"/>
      <c r="BJ47" s="87"/>
      <c r="BK47" s="87"/>
      <c r="BL47" s="87"/>
      <c r="BM47" s="87"/>
      <c r="BN47" s="87"/>
      <c r="BO47" s="87"/>
      <c r="BP47" s="87"/>
      <c r="BQ47" s="87"/>
      <c r="BR47" s="87"/>
      <c r="BS47" s="87"/>
      <c r="BT47" s="87"/>
      <c r="BU47" s="87"/>
      <c r="BV47" s="87"/>
      <c r="BW47" s="87"/>
      <c r="BX47" s="87"/>
    </row>
    <row r="48" spans="1:78" ht="38.25">
      <c r="A48" s="114" t="s">
        <v>816</v>
      </c>
      <c r="B48" s="114" t="s">
        <v>504</v>
      </c>
      <c r="C48" s="115">
        <v>0.2</v>
      </c>
      <c r="D48" s="114" t="s">
        <v>808</v>
      </c>
      <c r="E48" s="115">
        <v>1</v>
      </c>
      <c r="F48" s="115">
        <v>1</v>
      </c>
      <c r="G48" s="115" t="s">
        <v>124</v>
      </c>
      <c r="H48" s="114" t="s">
        <v>711</v>
      </c>
      <c r="I48" s="87" t="s">
        <v>712</v>
      </c>
      <c r="J48" s="87" t="s">
        <v>420</v>
      </c>
      <c r="K48" s="87" t="s">
        <v>148</v>
      </c>
      <c r="L48" s="87" t="s">
        <v>713</v>
      </c>
      <c r="M48" s="87" t="s">
        <v>522</v>
      </c>
      <c r="N48" s="87" t="s">
        <v>817</v>
      </c>
      <c r="O48" s="87" t="s">
        <v>459</v>
      </c>
      <c r="P48" s="87" t="s">
        <v>818</v>
      </c>
      <c r="Q48" s="87" t="s">
        <v>714</v>
      </c>
      <c r="R48" s="87" t="s">
        <v>171</v>
      </c>
      <c r="S48" s="116">
        <v>0.94</v>
      </c>
      <c r="T48" s="116">
        <v>0.15</v>
      </c>
      <c r="U48" s="116">
        <v>0.4</v>
      </c>
      <c r="V48" s="116">
        <v>0.75</v>
      </c>
      <c r="W48" s="116">
        <v>1</v>
      </c>
      <c r="X48" s="116">
        <v>1</v>
      </c>
      <c r="Y48" s="117">
        <v>44000000</v>
      </c>
      <c r="Z48" s="116" t="s">
        <v>445</v>
      </c>
      <c r="AA48" s="87" t="s">
        <v>715</v>
      </c>
      <c r="AB48" s="117">
        <v>0</v>
      </c>
      <c r="AC48" s="116">
        <v>0.25</v>
      </c>
      <c r="AD48" s="87" t="s">
        <v>525</v>
      </c>
      <c r="AE48" s="118">
        <v>45689</v>
      </c>
      <c r="AF48" s="118">
        <v>46022</v>
      </c>
      <c r="AG48" s="87" t="s">
        <v>526</v>
      </c>
      <c r="AH48" s="87" t="s">
        <v>343</v>
      </c>
      <c r="AI48" s="87" t="s">
        <v>344</v>
      </c>
      <c r="AJ48" s="87" t="s">
        <v>738</v>
      </c>
      <c r="AK48" s="87" t="s">
        <v>738</v>
      </c>
      <c r="AL48" s="87" t="s">
        <v>738</v>
      </c>
      <c r="AM48" s="87" t="s">
        <v>738</v>
      </c>
      <c r="AN48" s="87" t="s">
        <v>738</v>
      </c>
      <c r="AO48" s="87" t="s">
        <v>738</v>
      </c>
      <c r="AP48" s="87" t="s">
        <v>738</v>
      </c>
      <c r="AQ48" s="87" t="s">
        <v>738</v>
      </c>
      <c r="AR48" s="87" t="s">
        <v>738</v>
      </c>
      <c r="AS48" s="87" t="s">
        <v>738</v>
      </c>
      <c r="AT48" s="87" t="s">
        <v>344</v>
      </c>
      <c r="AU48" s="87" t="s">
        <v>344</v>
      </c>
      <c r="AV48" s="87" t="s">
        <v>738</v>
      </c>
      <c r="AW48" s="87" t="s">
        <v>344</v>
      </c>
      <c r="AX48" s="87" t="s">
        <v>344</v>
      </c>
      <c r="AY48" s="87" t="s">
        <v>344</v>
      </c>
      <c r="AZ48" s="87" t="s">
        <v>344</v>
      </c>
      <c r="BA48" s="87" t="s">
        <v>344</v>
      </c>
      <c r="BB48" s="87" t="s">
        <v>344</v>
      </c>
      <c r="BC48" s="87" t="s">
        <v>344</v>
      </c>
      <c r="BD48" s="87" t="s">
        <v>738</v>
      </c>
      <c r="BE48" s="87" t="s">
        <v>344</v>
      </c>
      <c r="BF48" s="87" t="s">
        <v>344</v>
      </c>
      <c r="BG48" s="87" t="s">
        <v>344</v>
      </c>
      <c r="BH48" s="87" t="s">
        <v>738</v>
      </c>
      <c r="BI48" s="87" t="s">
        <v>738</v>
      </c>
      <c r="BJ48" s="87" t="s">
        <v>738</v>
      </c>
      <c r="BK48" s="87" t="s">
        <v>738</v>
      </c>
      <c r="BL48" s="87" t="s">
        <v>738</v>
      </c>
      <c r="BM48" s="87" t="s">
        <v>738</v>
      </c>
      <c r="BN48" s="87" t="s">
        <v>738</v>
      </c>
      <c r="BO48" s="87" t="s">
        <v>738</v>
      </c>
      <c r="BP48" s="87" t="s">
        <v>738</v>
      </c>
      <c r="BQ48" s="87" t="s">
        <v>738</v>
      </c>
      <c r="BR48" s="87" t="s">
        <v>738</v>
      </c>
      <c r="BS48" s="87" t="s">
        <v>738</v>
      </c>
      <c r="BT48" s="87" t="s">
        <v>738</v>
      </c>
      <c r="BU48" s="87" t="s">
        <v>738</v>
      </c>
      <c r="BV48" s="87" t="s">
        <v>738</v>
      </c>
      <c r="BW48" s="87" t="s">
        <v>738</v>
      </c>
      <c r="BX48" s="87" t="s">
        <v>738</v>
      </c>
    </row>
    <row r="49" spans="1:78" ht="48">
      <c r="A49" s="114" t="s">
        <v>816</v>
      </c>
      <c r="B49" s="114" t="s">
        <v>504</v>
      </c>
      <c r="C49" s="115">
        <v>0.2</v>
      </c>
      <c r="D49" s="114" t="s">
        <v>808</v>
      </c>
      <c r="E49" s="115">
        <v>1</v>
      </c>
      <c r="F49" s="115">
        <v>1</v>
      </c>
      <c r="G49" s="115" t="s">
        <v>124</v>
      </c>
      <c r="H49" s="114" t="s">
        <v>711</v>
      </c>
      <c r="I49" s="114" t="s">
        <v>712</v>
      </c>
      <c r="J49" s="87" t="s">
        <v>420</v>
      </c>
      <c r="K49" s="87" t="s">
        <v>148</v>
      </c>
      <c r="L49" s="87" t="s">
        <v>713</v>
      </c>
      <c r="M49" s="87" t="s">
        <v>522</v>
      </c>
      <c r="N49" s="87" t="s">
        <v>817</v>
      </c>
      <c r="O49" s="87" t="s">
        <v>459</v>
      </c>
      <c r="P49" s="87" t="s">
        <v>818</v>
      </c>
      <c r="Q49" s="87" t="s">
        <v>717</v>
      </c>
      <c r="R49" s="87" t="s">
        <v>171</v>
      </c>
      <c r="S49" s="116">
        <v>0.94</v>
      </c>
      <c r="T49" s="116">
        <v>0.15</v>
      </c>
      <c r="U49" s="116">
        <v>0.4</v>
      </c>
      <c r="V49" s="116">
        <v>0.75</v>
      </c>
      <c r="W49" s="116">
        <v>1</v>
      </c>
      <c r="X49" s="116">
        <v>1</v>
      </c>
      <c r="Y49" s="117">
        <v>44000001</v>
      </c>
      <c r="Z49" s="116" t="s">
        <v>445</v>
      </c>
      <c r="AA49" s="87" t="s">
        <v>718</v>
      </c>
      <c r="AB49" s="117">
        <v>44000000</v>
      </c>
      <c r="AC49" s="116">
        <v>0.25</v>
      </c>
      <c r="AD49" s="87" t="s">
        <v>529</v>
      </c>
      <c r="AE49" s="118">
        <v>45689</v>
      </c>
      <c r="AF49" s="118">
        <v>46022</v>
      </c>
      <c r="AG49" s="87" t="s">
        <v>530</v>
      </c>
      <c r="AH49" s="87" t="s">
        <v>343</v>
      </c>
      <c r="AI49" s="87" t="s">
        <v>738</v>
      </c>
      <c r="AJ49" s="87" t="s">
        <v>344</v>
      </c>
      <c r="AK49" s="87" t="s">
        <v>344</v>
      </c>
      <c r="AL49" s="87" t="s">
        <v>738</v>
      </c>
      <c r="AM49" s="87" t="s">
        <v>738</v>
      </c>
      <c r="AN49" s="87" t="s">
        <v>344</v>
      </c>
      <c r="AO49" s="87" t="s">
        <v>738</v>
      </c>
      <c r="AP49" s="87" t="s">
        <v>738</v>
      </c>
      <c r="AQ49" s="87" t="s">
        <v>738</v>
      </c>
      <c r="AR49" s="87" t="s">
        <v>738</v>
      </c>
      <c r="AS49" s="87" t="s">
        <v>738</v>
      </c>
      <c r="AT49" s="87" t="s">
        <v>344</v>
      </c>
      <c r="AU49" s="87" t="s">
        <v>344</v>
      </c>
      <c r="AV49" s="87" t="s">
        <v>738</v>
      </c>
      <c r="AW49" s="87" t="s">
        <v>344</v>
      </c>
      <c r="AX49" s="87" t="s">
        <v>344</v>
      </c>
      <c r="AY49" s="87" t="s">
        <v>344</v>
      </c>
      <c r="AZ49" s="87" t="s">
        <v>344</v>
      </c>
      <c r="BA49" s="87" t="s">
        <v>344</v>
      </c>
      <c r="BB49" s="87" t="s">
        <v>344</v>
      </c>
      <c r="BC49" s="87" t="s">
        <v>344</v>
      </c>
      <c r="BD49" s="87" t="s">
        <v>738</v>
      </c>
      <c r="BE49" s="87" t="s">
        <v>344</v>
      </c>
      <c r="BF49" s="87" t="s">
        <v>344</v>
      </c>
      <c r="BG49" s="87" t="s">
        <v>344</v>
      </c>
      <c r="BH49" s="87" t="s">
        <v>738</v>
      </c>
      <c r="BI49" s="87" t="s">
        <v>738</v>
      </c>
      <c r="BJ49" s="87" t="s">
        <v>738</v>
      </c>
      <c r="BK49" s="87" t="s">
        <v>738</v>
      </c>
      <c r="BL49" s="87" t="s">
        <v>738</v>
      </c>
      <c r="BM49" s="87" t="s">
        <v>738</v>
      </c>
      <c r="BN49" s="87" t="s">
        <v>738</v>
      </c>
      <c r="BO49" s="87" t="s">
        <v>344</v>
      </c>
      <c r="BP49" s="87" t="s">
        <v>738</v>
      </c>
      <c r="BQ49" s="87" t="s">
        <v>738</v>
      </c>
      <c r="BR49" s="87" t="s">
        <v>738</v>
      </c>
      <c r="BS49" s="87" t="s">
        <v>738</v>
      </c>
      <c r="BT49" s="87" t="s">
        <v>738</v>
      </c>
      <c r="BU49" s="87" t="s">
        <v>738</v>
      </c>
      <c r="BV49" s="87" t="s">
        <v>738</v>
      </c>
      <c r="BW49" s="87" t="s">
        <v>738</v>
      </c>
      <c r="BX49" s="87" t="s">
        <v>738</v>
      </c>
    </row>
    <row r="50" spans="1:78" ht="51">
      <c r="A50" s="114" t="s">
        <v>816</v>
      </c>
      <c r="B50" s="114" t="s">
        <v>504</v>
      </c>
      <c r="C50" s="115">
        <v>0.2</v>
      </c>
      <c r="D50" s="114" t="s">
        <v>808</v>
      </c>
      <c r="E50" s="115">
        <v>1</v>
      </c>
      <c r="F50" s="115">
        <v>1</v>
      </c>
      <c r="G50" s="115" t="s">
        <v>124</v>
      </c>
      <c r="H50" s="114" t="s">
        <v>711</v>
      </c>
      <c r="I50" s="87" t="s">
        <v>712</v>
      </c>
      <c r="J50" s="87" t="s">
        <v>420</v>
      </c>
      <c r="K50" s="87" t="s">
        <v>148</v>
      </c>
      <c r="L50" s="87" t="s">
        <v>713</v>
      </c>
      <c r="M50" s="87" t="s">
        <v>522</v>
      </c>
      <c r="N50" s="87" t="s">
        <v>817</v>
      </c>
      <c r="O50" s="87" t="s">
        <v>459</v>
      </c>
      <c r="P50" s="87" t="s">
        <v>818</v>
      </c>
      <c r="Q50" s="87" t="s">
        <v>720</v>
      </c>
      <c r="R50" s="87" t="s">
        <v>171</v>
      </c>
      <c r="S50" s="116">
        <v>0.94</v>
      </c>
      <c r="T50" s="116">
        <v>0.15</v>
      </c>
      <c r="U50" s="116">
        <v>0.4</v>
      </c>
      <c r="V50" s="116">
        <v>0.75</v>
      </c>
      <c r="W50" s="116">
        <v>1</v>
      </c>
      <c r="X50" s="116">
        <v>1</v>
      </c>
      <c r="Y50" s="117">
        <v>44000002</v>
      </c>
      <c r="Z50" s="116" t="s">
        <v>445</v>
      </c>
      <c r="AA50" s="87" t="s">
        <v>721</v>
      </c>
      <c r="AB50" s="117">
        <v>0</v>
      </c>
      <c r="AC50" s="116">
        <v>0.25</v>
      </c>
      <c r="AD50" s="87" t="s">
        <v>532</v>
      </c>
      <c r="AE50" s="118">
        <v>45689</v>
      </c>
      <c r="AF50" s="118">
        <v>46022</v>
      </c>
      <c r="AG50" s="87" t="s">
        <v>530</v>
      </c>
      <c r="AH50" s="87" t="s">
        <v>343</v>
      </c>
      <c r="AI50" s="87" t="s">
        <v>344</v>
      </c>
      <c r="AJ50" s="87" t="s">
        <v>738</v>
      </c>
      <c r="AK50" s="87" t="s">
        <v>738</v>
      </c>
      <c r="AL50" s="87" t="s">
        <v>738</v>
      </c>
      <c r="AM50" s="87" t="s">
        <v>738</v>
      </c>
      <c r="AN50" s="87" t="s">
        <v>738</v>
      </c>
      <c r="AO50" s="87" t="s">
        <v>738</v>
      </c>
      <c r="AP50" s="87" t="s">
        <v>738</v>
      </c>
      <c r="AQ50" s="87" t="s">
        <v>738</v>
      </c>
      <c r="AR50" s="87" t="s">
        <v>738</v>
      </c>
      <c r="AS50" s="87" t="s">
        <v>738</v>
      </c>
      <c r="AT50" s="87" t="s">
        <v>344</v>
      </c>
      <c r="AU50" s="87" t="s">
        <v>344</v>
      </c>
      <c r="AV50" s="87" t="s">
        <v>738</v>
      </c>
      <c r="AW50" s="87" t="s">
        <v>344</v>
      </c>
      <c r="AX50" s="87" t="s">
        <v>344</v>
      </c>
      <c r="AY50" s="87" t="s">
        <v>344</v>
      </c>
      <c r="AZ50" s="87" t="s">
        <v>344</v>
      </c>
      <c r="BA50" s="87" t="s">
        <v>344</v>
      </c>
      <c r="BB50" s="87" t="s">
        <v>344</v>
      </c>
      <c r="BC50" s="87" t="s">
        <v>344</v>
      </c>
      <c r="BD50" s="87" t="s">
        <v>738</v>
      </c>
      <c r="BE50" s="87" t="s">
        <v>344</v>
      </c>
      <c r="BF50" s="87" t="s">
        <v>344</v>
      </c>
      <c r="BG50" s="87" t="s">
        <v>344</v>
      </c>
      <c r="BH50" s="87" t="s">
        <v>738</v>
      </c>
      <c r="BI50" s="87" t="s">
        <v>738</v>
      </c>
      <c r="BJ50" s="87" t="s">
        <v>738</v>
      </c>
      <c r="BK50" s="87" t="s">
        <v>738</v>
      </c>
      <c r="BL50" s="87" t="s">
        <v>738</v>
      </c>
      <c r="BM50" s="87" t="s">
        <v>738</v>
      </c>
      <c r="BN50" s="87" t="s">
        <v>738</v>
      </c>
      <c r="BO50" s="87" t="s">
        <v>738</v>
      </c>
      <c r="BP50" s="87" t="s">
        <v>738</v>
      </c>
      <c r="BQ50" s="87" t="s">
        <v>738</v>
      </c>
      <c r="BR50" s="87" t="s">
        <v>738</v>
      </c>
      <c r="BS50" s="87" t="s">
        <v>738</v>
      </c>
      <c r="BT50" s="87" t="s">
        <v>738</v>
      </c>
      <c r="BU50" s="87" t="s">
        <v>738</v>
      </c>
      <c r="BV50" s="87" t="s">
        <v>738</v>
      </c>
      <c r="BW50" s="87" t="s">
        <v>738</v>
      </c>
      <c r="BX50" s="87" t="s">
        <v>738</v>
      </c>
    </row>
    <row r="51" spans="1:78" ht="38.25">
      <c r="A51" s="114" t="s">
        <v>816</v>
      </c>
      <c r="B51" s="114" t="s">
        <v>504</v>
      </c>
      <c r="C51" s="115">
        <v>0.2</v>
      </c>
      <c r="D51" s="114" t="s">
        <v>808</v>
      </c>
      <c r="E51" s="115">
        <v>1</v>
      </c>
      <c r="F51" s="115">
        <v>1</v>
      </c>
      <c r="G51" s="115" t="s">
        <v>124</v>
      </c>
      <c r="H51" s="114" t="s">
        <v>711</v>
      </c>
      <c r="I51" s="87" t="s">
        <v>712</v>
      </c>
      <c r="J51" s="87" t="s">
        <v>420</v>
      </c>
      <c r="K51" s="87" t="s">
        <v>148</v>
      </c>
      <c r="L51" s="87" t="s">
        <v>713</v>
      </c>
      <c r="M51" s="87" t="s">
        <v>522</v>
      </c>
      <c r="N51" s="87" t="s">
        <v>817</v>
      </c>
      <c r="O51" s="87" t="s">
        <v>459</v>
      </c>
      <c r="P51" s="87" t="s">
        <v>818</v>
      </c>
      <c r="Q51" s="87" t="s">
        <v>723</v>
      </c>
      <c r="R51" s="87" t="s">
        <v>171</v>
      </c>
      <c r="S51" s="116">
        <v>0.94</v>
      </c>
      <c r="T51" s="116">
        <v>0.15</v>
      </c>
      <c r="U51" s="116">
        <v>0.4</v>
      </c>
      <c r="V51" s="116">
        <v>0.75</v>
      </c>
      <c r="W51" s="116">
        <v>1</v>
      </c>
      <c r="X51" s="116">
        <v>1</v>
      </c>
      <c r="Y51" s="117">
        <v>44000003</v>
      </c>
      <c r="Z51" s="116" t="s">
        <v>445</v>
      </c>
      <c r="AA51" s="87" t="s">
        <v>724</v>
      </c>
      <c r="AB51" s="117">
        <v>0</v>
      </c>
      <c r="AC51" s="116">
        <v>0.25</v>
      </c>
      <c r="AD51" s="87" t="s">
        <v>534</v>
      </c>
      <c r="AE51" s="118">
        <v>45689</v>
      </c>
      <c r="AF51" s="118">
        <v>46022</v>
      </c>
      <c r="AG51" s="87" t="s">
        <v>521</v>
      </c>
      <c r="AH51" s="87" t="s">
        <v>343</v>
      </c>
      <c r="AI51" s="87" t="s">
        <v>738</v>
      </c>
      <c r="AJ51" s="87" t="s">
        <v>738</v>
      </c>
      <c r="AK51" s="87" t="s">
        <v>738</v>
      </c>
      <c r="AL51" s="87" t="s">
        <v>738</v>
      </c>
      <c r="AM51" s="87" t="s">
        <v>738</v>
      </c>
      <c r="AN51" s="87" t="s">
        <v>738</v>
      </c>
      <c r="AO51" s="87" t="s">
        <v>738</v>
      </c>
      <c r="AP51" s="87" t="s">
        <v>738</v>
      </c>
      <c r="AQ51" s="87" t="s">
        <v>738</v>
      </c>
      <c r="AR51" s="87" t="s">
        <v>738</v>
      </c>
      <c r="AS51" s="87" t="s">
        <v>738</v>
      </c>
      <c r="AT51" s="87" t="s">
        <v>344</v>
      </c>
      <c r="AU51" s="87" t="s">
        <v>344</v>
      </c>
      <c r="AV51" s="87" t="s">
        <v>738</v>
      </c>
      <c r="AW51" s="87" t="s">
        <v>344</v>
      </c>
      <c r="AX51" s="87" t="s">
        <v>344</v>
      </c>
      <c r="AY51" s="87" t="s">
        <v>344</v>
      </c>
      <c r="AZ51" s="87" t="s">
        <v>344</v>
      </c>
      <c r="BA51" s="87" t="s">
        <v>344</v>
      </c>
      <c r="BB51" s="87" t="s">
        <v>344</v>
      </c>
      <c r="BC51" s="87" t="s">
        <v>344</v>
      </c>
      <c r="BD51" s="87" t="s">
        <v>738</v>
      </c>
      <c r="BE51" s="87" t="s">
        <v>344</v>
      </c>
      <c r="BF51" s="87" t="s">
        <v>344</v>
      </c>
      <c r="BG51" s="87" t="s">
        <v>344</v>
      </c>
      <c r="BH51" s="87" t="s">
        <v>738</v>
      </c>
      <c r="BI51" s="87" t="s">
        <v>738</v>
      </c>
      <c r="BJ51" s="87" t="s">
        <v>738</v>
      </c>
      <c r="BK51" s="87" t="s">
        <v>738</v>
      </c>
      <c r="BL51" s="87" t="s">
        <v>738</v>
      </c>
      <c r="BM51" s="87" t="s">
        <v>738</v>
      </c>
      <c r="BN51" s="87" t="s">
        <v>738</v>
      </c>
      <c r="BO51" s="87" t="s">
        <v>738</v>
      </c>
      <c r="BP51" s="87" t="s">
        <v>738</v>
      </c>
      <c r="BQ51" s="87" t="s">
        <v>738</v>
      </c>
      <c r="BR51" s="87" t="s">
        <v>738</v>
      </c>
      <c r="BS51" s="87" t="s">
        <v>738</v>
      </c>
      <c r="BT51" s="87" t="s">
        <v>738</v>
      </c>
      <c r="BU51" s="87" t="s">
        <v>738</v>
      </c>
      <c r="BV51" s="87" t="s">
        <v>738</v>
      </c>
      <c r="BW51" s="87" t="s">
        <v>738</v>
      </c>
      <c r="BX51" s="87" t="s">
        <v>738</v>
      </c>
    </row>
    <row r="52" spans="1:78" ht="89.25">
      <c r="A52" s="114" t="s">
        <v>503</v>
      </c>
      <c r="B52" s="114" t="s">
        <v>504</v>
      </c>
      <c r="C52" s="115">
        <v>0.2</v>
      </c>
      <c r="D52" s="114" t="s">
        <v>808</v>
      </c>
      <c r="E52" s="115">
        <v>1</v>
      </c>
      <c r="F52" s="115">
        <v>1</v>
      </c>
      <c r="G52" s="115" t="s">
        <v>127</v>
      </c>
      <c r="H52" s="114" t="s">
        <v>726</v>
      </c>
      <c r="I52" s="87" t="s">
        <v>727</v>
      </c>
      <c r="J52" s="87" t="s">
        <v>420</v>
      </c>
      <c r="K52" s="87" t="s">
        <v>22</v>
      </c>
      <c r="L52" s="87" t="s">
        <v>728</v>
      </c>
      <c r="M52" s="87" t="s">
        <v>536</v>
      </c>
      <c r="N52" s="87" t="s">
        <v>420</v>
      </c>
      <c r="O52" s="87" t="s">
        <v>459</v>
      </c>
      <c r="P52" s="87" t="s">
        <v>537</v>
      </c>
      <c r="Q52" s="87" t="s">
        <v>729</v>
      </c>
      <c r="R52" s="87" t="s">
        <v>171</v>
      </c>
      <c r="S52" s="87" t="s">
        <v>462</v>
      </c>
      <c r="T52" s="116">
        <v>1</v>
      </c>
      <c r="U52" s="116">
        <v>1</v>
      </c>
      <c r="V52" s="116">
        <v>1</v>
      </c>
      <c r="W52" s="116">
        <v>1</v>
      </c>
      <c r="X52" s="116">
        <v>1</v>
      </c>
      <c r="Y52" s="117">
        <v>160000000</v>
      </c>
      <c r="Z52" s="87" t="s">
        <v>445</v>
      </c>
      <c r="AA52" s="87" t="s">
        <v>730</v>
      </c>
      <c r="AB52" s="117">
        <v>0</v>
      </c>
      <c r="AC52" s="116">
        <v>0.3</v>
      </c>
      <c r="AD52" s="87" t="s">
        <v>539</v>
      </c>
      <c r="AE52" s="118">
        <v>45658</v>
      </c>
      <c r="AF52" s="118">
        <v>45688</v>
      </c>
      <c r="AG52" s="87" t="s">
        <v>819</v>
      </c>
      <c r="AH52" s="87" t="s">
        <v>343</v>
      </c>
      <c r="AI52" s="87" t="s">
        <v>344</v>
      </c>
      <c r="AJ52" s="87"/>
      <c r="AK52" s="87"/>
      <c r="AL52" s="87"/>
      <c r="AM52" s="87"/>
      <c r="AN52" s="87"/>
      <c r="AO52" s="87"/>
      <c r="AP52" s="87"/>
      <c r="AQ52" s="87"/>
      <c r="AR52" s="87"/>
      <c r="AS52" s="87"/>
      <c r="AT52" s="87" t="s">
        <v>344</v>
      </c>
      <c r="AU52" s="87" t="s">
        <v>344</v>
      </c>
      <c r="AV52" s="87"/>
      <c r="AW52" s="87" t="s">
        <v>344</v>
      </c>
      <c r="AX52" s="87" t="s">
        <v>344</v>
      </c>
      <c r="AY52" s="87" t="s">
        <v>344</v>
      </c>
      <c r="AZ52" s="87" t="s">
        <v>344</v>
      </c>
      <c r="BA52" s="87" t="s">
        <v>344</v>
      </c>
      <c r="BB52" s="87" t="s">
        <v>344</v>
      </c>
      <c r="BC52" s="87" t="s">
        <v>344</v>
      </c>
      <c r="BD52" s="87"/>
      <c r="BE52" s="87" t="s">
        <v>344</v>
      </c>
      <c r="BF52" s="87" t="s">
        <v>344</v>
      </c>
      <c r="BG52" s="87" t="s">
        <v>344</v>
      </c>
      <c r="BH52" s="87"/>
      <c r="BI52" s="87"/>
      <c r="BJ52" s="87"/>
      <c r="BK52" s="87"/>
      <c r="BL52" s="87"/>
      <c r="BM52" s="87"/>
      <c r="BN52" s="87"/>
      <c r="BO52" s="87"/>
      <c r="BP52" s="87" t="s">
        <v>344</v>
      </c>
      <c r="BQ52" s="87" t="s">
        <v>344</v>
      </c>
      <c r="BR52" s="87" t="s">
        <v>344</v>
      </c>
      <c r="BS52" s="87" t="s">
        <v>344</v>
      </c>
      <c r="BT52" s="87" t="s">
        <v>344</v>
      </c>
      <c r="BU52" s="87" t="s">
        <v>344</v>
      </c>
      <c r="BV52" s="87"/>
      <c r="BW52" s="87"/>
      <c r="BX52" s="87"/>
    </row>
    <row r="53" spans="1:78" ht="89.25">
      <c r="A53" s="114" t="s">
        <v>503</v>
      </c>
      <c r="B53" s="114" t="s">
        <v>504</v>
      </c>
      <c r="C53" s="115">
        <v>0.2</v>
      </c>
      <c r="D53" s="114" t="s">
        <v>808</v>
      </c>
      <c r="E53" s="115">
        <v>1</v>
      </c>
      <c r="F53" s="115">
        <v>1</v>
      </c>
      <c r="G53" s="115" t="s">
        <v>127</v>
      </c>
      <c r="H53" s="114" t="s">
        <v>726</v>
      </c>
      <c r="I53" s="87" t="s">
        <v>727</v>
      </c>
      <c r="J53" s="87" t="s">
        <v>420</v>
      </c>
      <c r="K53" s="87" t="s">
        <v>22</v>
      </c>
      <c r="L53" s="87" t="s">
        <v>728</v>
      </c>
      <c r="M53" s="87" t="s">
        <v>536</v>
      </c>
      <c r="N53" s="87" t="s">
        <v>420</v>
      </c>
      <c r="O53" s="87" t="s">
        <v>459</v>
      </c>
      <c r="P53" s="87" t="s">
        <v>537</v>
      </c>
      <c r="Q53" s="87" t="s">
        <v>729</v>
      </c>
      <c r="R53" s="87" t="s">
        <v>171</v>
      </c>
      <c r="S53" s="87" t="s">
        <v>462</v>
      </c>
      <c r="T53" s="116">
        <v>0.25</v>
      </c>
      <c r="U53" s="116">
        <v>0.25</v>
      </c>
      <c r="V53" s="116">
        <v>0.25</v>
      </c>
      <c r="W53" s="116">
        <v>0.25</v>
      </c>
      <c r="X53" s="116">
        <v>1</v>
      </c>
      <c r="Y53" s="117">
        <v>0</v>
      </c>
      <c r="Z53" s="87" t="s">
        <v>445</v>
      </c>
      <c r="AA53" s="87" t="s">
        <v>543</v>
      </c>
      <c r="AB53" s="117">
        <v>240000000</v>
      </c>
      <c r="AC53" s="116">
        <v>0.6</v>
      </c>
      <c r="AD53" s="87" t="s">
        <v>544</v>
      </c>
      <c r="AE53" s="118">
        <v>45689</v>
      </c>
      <c r="AF53" s="118">
        <v>46022</v>
      </c>
      <c r="AG53" s="87" t="s">
        <v>819</v>
      </c>
      <c r="AH53" s="87" t="s">
        <v>343</v>
      </c>
      <c r="AI53" s="87"/>
      <c r="AJ53" s="87" t="s">
        <v>344</v>
      </c>
      <c r="AK53" s="87" t="s">
        <v>344</v>
      </c>
      <c r="AL53" s="87"/>
      <c r="AM53" s="87"/>
      <c r="AN53" s="87" t="s">
        <v>344</v>
      </c>
      <c r="AO53" s="87"/>
      <c r="AP53" s="87"/>
      <c r="AQ53" s="87"/>
      <c r="AR53" s="87"/>
      <c r="AS53" s="87"/>
      <c r="AT53" s="87" t="s">
        <v>344</v>
      </c>
      <c r="AU53" s="87" t="s">
        <v>344</v>
      </c>
      <c r="AV53" s="87"/>
      <c r="AW53" s="87" t="s">
        <v>344</v>
      </c>
      <c r="AX53" s="87" t="s">
        <v>344</v>
      </c>
      <c r="AY53" s="87" t="s">
        <v>344</v>
      </c>
      <c r="AZ53" s="87" t="s">
        <v>344</v>
      </c>
      <c r="BA53" s="87" t="s">
        <v>344</v>
      </c>
      <c r="BB53" s="87" t="s">
        <v>344</v>
      </c>
      <c r="BC53" s="87" t="s">
        <v>344</v>
      </c>
      <c r="BD53" s="87"/>
      <c r="BE53" s="87" t="s">
        <v>344</v>
      </c>
      <c r="BF53" s="87" t="s">
        <v>344</v>
      </c>
      <c r="BG53" s="87" t="s">
        <v>344</v>
      </c>
      <c r="BH53" s="87"/>
      <c r="BI53" s="87"/>
      <c r="BJ53" s="87"/>
      <c r="BK53" s="87"/>
      <c r="BL53" s="87"/>
      <c r="BM53" s="87"/>
      <c r="BN53" s="87"/>
      <c r="BO53" s="87" t="s">
        <v>344</v>
      </c>
      <c r="BP53" s="87" t="s">
        <v>344</v>
      </c>
      <c r="BQ53" s="87" t="s">
        <v>344</v>
      </c>
      <c r="BR53" s="87" t="s">
        <v>344</v>
      </c>
      <c r="BS53" s="87" t="s">
        <v>344</v>
      </c>
      <c r="BT53" s="87" t="s">
        <v>344</v>
      </c>
      <c r="BU53" s="87" t="s">
        <v>344</v>
      </c>
      <c r="BV53" s="87"/>
      <c r="BW53" s="87"/>
      <c r="BX53" s="87"/>
    </row>
    <row r="54" spans="1:78" ht="89.25">
      <c r="A54" s="114" t="s">
        <v>503</v>
      </c>
      <c r="B54" s="114" t="s">
        <v>504</v>
      </c>
      <c r="C54" s="115">
        <v>0.2</v>
      </c>
      <c r="D54" s="114" t="s">
        <v>808</v>
      </c>
      <c r="E54" s="115">
        <v>1</v>
      </c>
      <c r="F54" s="115">
        <v>1</v>
      </c>
      <c r="G54" s="115" t="s">
        <v>127</v>
      </c>
      <c r="H54" s="114" t="s">
        <v>726</v>
      </c>
      <c r="I54" s="87" t="s">
        <v>727</v>
      </c>
      <c r="J54" s="87" t="s">
        <v>420</v>
      </c>
      <c r="K54" s="87" t="s">
        <v>22</v>
      </c>
      <c r="L54" s="87" t="s">
        <v>728</v>
      </c>
      <c r="M54" s="87" t="s">
        <v>536</v>
      </c>
      <c r="N54" s="87" t="s">
        <v>420</v>
      </c>
      <c r="O54" s="87" t="s">
        <v>459</v>
      </c>
      <c r="P54" s="87" t="s">
        <v>537</v>
      </c>
      <c r="Q54" s="87" t="s">
        <v>729</v>
      </c>
      <c r="R54" s="87" t="s">
        <v>171</v>
      </c>
      <c r="S54" s="87" t="s">
        <v>462</v>
      </c>
      <c r="T54" s="116">
        <v>0</v>
      </c>
      <c r="U54" s="116">
        <v>0</v>
      </c>
      <c r="V54" s="116">
        <v>0</v>
      </c>
      <c r="W54" s="116">
        <v>1</v>
      </c>
      <c r="X54" s="116">
        <v>1</v>
      </c>
      <c r="Y54" s="117">
        <v>0</v>
      </c>
      <c r="Z54" s="87" t="s">
        <v>445</v>
      </c>
      <c r="AA54" s="87" t="s">
        <v>731</v>
      </c>
      <c r="AB54" s="117">
        <v>0</v>
      </c>
      <c r="AC54" s="116">
        <v>0.1</v>
      </c>
      <c r="AD54" s="87" t="s">
        <v>546</v>
      </c>
      <c r="AE54" s="118">
        <v>46008</v>
      </c>
      <c r="AF54" s="118">
        <v>46022</v>
      </c>
      <c r="AG54" s="87" t="s">
        <v>819</v>
      </c>
      <c r="AH54" s="87" t="s">
        <v>343</v>
      </c>
      <c r="AI54" s="87"/>
      <c r="AJ54" s="87"/>
      <c r="AK54" s="87"/>
      <c r="AL54" s="87"/>
      <c r="AM54" s="87"/>
      <c r="AN54" s="87"/>
      <c r="AO54" s="87"/>
      <c r="AP54" s="87"/>
      <c r="AQ54" s="87"/>
      <c r="AR54" s="87"/>
      <c r="AS54" s="87"/>
      <c r="AT54" s="87" t="s">
        <v>344</v>
      </c>
      <c r="AU54" s="87" t="s">
        <v>344</v>
      </c>
      <c r="AV54" s="87"/>
      <c r="AW54" s="87" t="s">
        <v>344</v>
      </c>
      <c r="AX54" s="87" t="s">
        <v>344</v>
      </c>
      <c r="AY54" s="87" t="s">
        <v>344</v>
      </c>
      <c r="AZ54" s="87" t="s">
        <v>344</v>
      </c>
      <c r="BA54" s="87" t="s">
        <v>344</v>
      </c>
      <c r="BB54" s="87" t="s">
        <v>344</v>
      </c>
      <c r="BC54" s="87" t="s">
        <v>344</v>
      </c>
      <c r="BD54" s="87"/>
      <c r="BE54" s="87" t="s">
        <v>344</v>
      </c>
      <c r="BF54" s="87" t="s">
        <v>344</v>
      </c>
      <c r="BG54" s="87" t="s">
        <v>344</v>
      </c>
      <c r="BH54" s="87"/>
      <c r="BI54" s="87"/>
      <c r="BJ54" s="87"/>
      <c r="BK54" s="87"/>
      <c r="BL54" s="87"/>
      <c r="BM54" s="87"/>
      <c r="BN54" s="87"/>
      <c r="BO54" s="87"/>
      <c r="BP54" s="87" t="s">
        <v>344</v>
      </c>
      <c r="BQ54" s="87" t="s">
        <v>344</v>
      </c>
      <c r="BR54" s="87" t="s">
        <v>344</v>
      </c>
      <c r="BS54" s="87" t="s">
        <v>344</v>
      </c>
      <c r="BT54" s="87" t="s">
        <v>344</v>
      </c>
      <c r="BU54" s="87" t="s">
        <v>344</v>
      </c>
      <c r="BV54" s="87"/>
      <c r="BW54" s="87"/>
      <c r="BX54" s="87"/>
    </row>
    <row r="55" spans="1:78" ht="38.25">
      <c r="A55" s="114" t="s">
        <v>816</v>
      </c>
      <c r="B55" s="114" t="s">
        <v>504</v>
      </c>
      <c r="C55" s="129">
        <v>0.2</v>
      </c>
      <c r="D55" s="114" t="s">
        <v>808</v>
      </c>
      <c r="E55" s="115">
        <v>1</v>
      </c>
      <c r="F55" s="115">
        <v>1</v>
      </c>
      <c r="G55" s="114" t="s">
        <v>133</v>
      </c>
      <c r="H55" s="114" t="s">
        <v>732</v>
      </c>
      <c r="I55" s="87" t="s">
        <v>733</v>
      </c>
      <c r="J55" s="87" t="s">
        <v>420</v>
      </c>
      <c r="K55" s="87" t="s">
        <v>13</v>
      </c>
      <c r="L55" s="87" t="s">
        <v>734</v>
      </c>
      <c r="M55" s="87" t="s">
        <v>549</v>
      </c>
      <c r="N55" s="87" t="s">
        <v>420</v>
      </c>
      <c r="O55" s="87" t="s">
        <v>459</v>
      </c>
      <c r="P55" s="87" t="s">
        <v>820</v>
      </c>
      <c r="Q55" s="87" t="s">
        <v>734</v>
      </c>
      <c r="R55" s="87" t="s">
        <v>171</v>
      </c>
      <c r="S55" s="87" t="s">
        <v>462</v>
      </c>
      <c r="T55" s="130">
        <v>0.15</v>
      </c>
      <c r="U55" s="130">
        <v>0.5</v>
      </c>
      <c r="V55" s="130">
        <v>0.65</v>
      </c>
      <c r="W55" s="130">
        <v>1</v>
      </c>
      <c r="X55" s="130">
        <v>1</v>
      </c>
      <c r="Y55" s="117">
        <v>24000000</v>
      </c>
      <c r="Z55" s="87" t="s">
        <v>445</v>
      </c>
      <c r="AA55" s="87" t="s">
        <v>551</v>
      </c>
      <c r="AB55" s="87" t="s">
        <v>735</v>
      </c>
      <c r="AC55" s="130">
        <v>0.34</v>
      </c>
      <c r="AD55" s="87" t="s">
        <v>552</v>
      </c>
      <c r="AE55" s="118">
        <v>45689</v>
      </c>
      <c r="AF55" s="118">
        <v>46022</v>
      </c>
      <c r="AG55" s="87" t="s">
        <v>821</v>
      </c>
      <c r="AH55" s="87" t="s">
        <v>343</v>
      </c>
      <c r="AI55" s="87" t="s">
        <v>738</v>
      </c>
      <c r="AJ55" s="87" t="s">
        <v>344</v>
      </c>
      <c r="AK55" s="87" t="s">
        <v>344</v>
      </c>
      <c r="AL55" s="87" t="s">
        <v>738</v>
      </c>
      <c r="AM55" s="87" t="s">
        <v>738</v>
      </c>
      <c r="AN55" s="87" t="s">
        <v>344</v>
      </c>
      <c r="AO55" s="87" t="s">
        <v>738</v>
      </c>
      <c r="AP55" s="87" t="s">
        <v>738</v>
      </c>
      <c r="AQ55" s="87" t="s">
        <v>738</v>
      </c>
      <c r="AR55" s="87" t="s">
        <v>738</v>
      </c>
      <c r="AS55" s="87" t="s">
        <v>738</v>
      </c>
      <c r="AT55" s="87" t="s">
        <v>344</v>
      </c>
      <c r="AU55" s="87" t="s">
        <v>344</v>
      </c>
      <c r="AV55" s="87" t="s">
        <v>738</v>
      </c>
      <c r="AW55" s="87" t="s">
        <v>344</v>
      </c>
      <c r="AX55" s="87" t="s">
        <v>344</v>
      </c>
      <c r="AY55" s="87" t="s">
        <v>344</v>
      </c>
      <c r="AZ55" s="87" t="s">
        <v>344</v>
      </c>
      <c r="BA55" s="87" t="s">
        <v>344</v>
      </c>
      <c r="BB55" s="87" t="s">
        <v>344</v>
      </c>
      <c r="BC55" s="87" t="s">
        <v>344</v>
      </c>
      <c r="BD55" s="87" t="s">
        <v>738</v>
      </c>
      <c r="BE55" s="87" t="s">
        <v>344</v>
      </c>
      <c r="BF55" s="87" t="s">
        <v>344</v>
      </c>
      <c r="BG55" s="87" t="s">
        <v>344</v>
      </c>
      <c r="BH55" s="87" t="s">
        <v>738</v>
      </c>
      <c r="BI55" s="87" t="s">
        <v>738</v>
      </c>
      <c r="BJ55" s="87" t="s">
        <v>738</v>
      </c>
      <c r="BK55" s="87" t="s">
        <v>738</v>
      </c>
      <c r="BL55" s="87" t="s">
        <v>738</v>
      </c>
      <c r="BM55" s="87" t="s">
        <v>738</v>
      </c>
      <c r="BN55" s="87" t="s">
        <v>738</v>
      </c>
      <c r="BO55" s="87" t="s">
        <v>344</v>
      </c>
      <c r="BP55" s="87" t="s">
        <v>738</v>
      </c>
      <c r="BQ55" s="87" t="s">
        <v>738</v>
      </c>
      <c r="BR55" s="87" t="s">
        <v>738</v>
      </c>
      <c r="BS55" s="87" t="s">
        <v>738</v>
      </c>
      <c r="BT55" s="87" t="s">
        <v>738</v>
      </c>
      <c r="BU55" s="87" t="s">
        <v>738</v>
      </c>
      <c r="BV55" s="87" t="s">
        <v>738</v>
      </c>
      <c r="BW55" s="87" t="s">
        <v>738</v>
      </c>
      <c r="BX55" s="87" t="s">
        <v>738</v>
      </c>
      <c r="BY55" s="311" t="s">
        <v>768</v>
      </c>
      <c r="BZ55" s="312"/>
    </row>
    <row r="56" spans="1:78" ht="78" customHeight="1">
      <c r="A56" s="114" t="s">
        <v>816</v>
      </c>
      <c r="B56" s="114" t="s">
        <v>504</v>
      </c>
      <c r="C56" s="129">
        <v>0.2</v>
      </c>
      <c r="D56" s="114" t="s">
        <v>808</v>
      </c>
      <c r="E56" s="115">
        <v>1</v>
      </c>
      <c r="F56" s="115">
        <v>1</v>
      </c>
      <c r="G56" s="114" t="s">
        <v>133</v>
      </c>
      <c r="H56" s="114" t="s">
        <v>732</v>
      </c>
      <c r="I56" s="87" t="s">
        <v>733</v>
      </c>
      <c r="J56" s="87" t="s">
        <v>420</v>
      </c>
      <c r="K56" s="87" t="s">
        <v>158</v>
      </c>
      <c r="L56" s="87" t="s">
        <v>734</v>
      </c>
      <c r="M56" s="87" t="s">
        <v>549</v>
      </c>
      <c r="N56" s="87" t="s">
        <v>420</v>
      </c>
      <c r="O56" s="87" t="s">
        <v>459</v>
      </c>
      <c r="P56" s="87" t="s">
        <v>820</v>
      </c>
      <c r="Q56" s="87" t="s">
        <v>734</v>
      </c>
      <c r="R56" s="87" t="s">
        <v>171</v>
      </c>
      <c r="S56" s="87" t="s">
        <v>462</v>
      </c>
      <c r="T56" s="130">
        <v>0.15</v>
      </c>
      <c r="U56" s="130">
        <v>0.5</v>
      </c>
      <c r="V56" s="130">
        <v>0.65</v>
      </c>
      <c r="W56" s="130">
        <v>1</v>
      </c>
      <c r="X56" s="130">
        <v>1</v>
      </c>
      <c r="Y56" s="117">
        <v>24000000</v>
      </c>
      <c r="Z56" s="87" t="s">
        <v>445</v>
      </c>
      <c r="AA56" s="87" t="s">
        <v>737</v>
      </c>
      <c r="AB56" s="87" t="s">
        <v>738</v>
      </c>
      <c r="AC56" s="130">
        <v>0.33</v>
      </c>
      <c r="AD56" s="87" t="s">
        <v>822</v>
      </c>
      <c r="AE56" s="118">
        <v>45717</v>
      </c>
      <c r="AF56" s="118">
        <v>46022</v>
      </c>
      <c r="AG56" s="87" t="s">
        <v>823</v>
      </c>
      <c r="AH56" s="87" t="s">
        <v>343</v>
      </c>
      <c r="AI56" s="87" t="s">
        <v>738</v>
      </c>
      <c r="AJ56" s="87" t="s">
        <v>344</v>
      </c>
      <c r="AK56" s="87" t="s">
        <v>344</v>
      </c>
      <c r="AL56" s="87" t="s">
        <v>738</v>
      </c>
      <c r="AM56" s="87" t="s">
        <v>738</v>
      </c>
      <c r="AN56" s="87" t="s">
        <v>344</v>
      </c>
      <c r="AO56" s="87" t="s">
        <v>738</v>
      </c>
      <c r="AP56" s="87" t="s">
        <v>738</v>
      </c>
      <c r="AQ56" s="87" t="s">
        <v>738</v>
      </c>
      <c r="AR56" s="87" t="s">
        <v>738</v>
      </c>
      <c r="AS56" s="87" t="s">
        <v>738</v>
      </c>
      <c r="AT56" s="87" t="s">
        <v>738</v>
      </c>
      <c r="AU56" s="87" t="s">
        <v>738</v>
      </c>
      <c r="AV56" s="87" t="s">
        <v>738</v>
      </c>
      <c r="AW56" s="87" t="s">
        <v>738</v>
      </c>
      <c r="AX56" s="87" t="s">
        <v>738</v>
      </c>
      <c r="AY56" s="87" t="s">
        <v>738</v>
      </c>
      <c r="AZ56" s="87" t="s">
        <v>738</v>
      </c>
      <c r="BA56" s="87" t="s">
        <v>738</v>
      </c>
      <c r="BB56" s="87" t="s">
        <v>738</v>
      </c>
      <c r="BC56" s="87" t="s">
        <v>738</v>
      </c>
      <c r="BD56" s="87" t="s">
        <v>738</v>
      </c>
      <c r="BE56" s="87" t="s">
        <v>738</v>
      </c>
      <c r="BF56" s="87" t="s">
        <v>738</v>
      </c>
      <c r="BG56" s="87" t="s">
        <v>738</v>
      </c>
      <c r="BH56" s="87" t="s">
        <v>738</v>
      </c>
      <c r="BI56" s="87" t="s">
        <v>738</v>
      </c>
      <c r="BJ56" s="87" t="s">
        <v>738</v>
      </c>
      <c r="BK56" s="87" t="s">
        <v>738</v>
      </c>
      <c r="BL56" s="87" t="s">
        <v>738</v>
      </c>
      <c r="BM56" s="87" t="s">
        <v>738</v>
      </c>
      <c r="BN56" s="87" t="s">
        <v>738</v>
      </c>
      <c r="BO56" s="87" t="s">
        <v>738</v>
      </c>
      <c r="BP56" s="87" t="s">
        <v>738</v>
      </c>
      <c r="BQ56" s="87" t="s">
        <v>738</v>
      </c>
      <c r="BR56" s="87" t="s">
        <v>738</v>
      </c>
      <c r="BS56" s="87" t="s">
        <v>738</v>
      </c>
      <c r="BT56" s="87" t="s">
        <v>738</v>
      </c>
      <c r="BU56" s="87" t="s">
        <v>738</v>
      </c>
      <c r="BV56" s="87" t="s">
        <v>738</v>
      </c>
      <c r="BW56" s="87" t="s">
        <v>738</v>
      </c>
      <c r="BX56" s="87" t="s">
        <v>738</v>
      </c>
      <c r="BY56" s="311"/>
      <c r="BZ56" s="312"/>
    </row>
    <row r="57" spans="1:78" ht="62.25" customHeight="1">
      <c r="A57" s="114" t="s">
        <v>816</v>
      </c>
      <c r="B57" s="114" t="s">
        <v>504</v>
      </c>
      <c r="C57" s="129">
        <v>0.2</v>
      </c>
      <c r="D57" s="114" t="s">
        <v>808</v>
      </c>
      <c r="E57" s="115">
        <v>1</v>
      </c>
      <c r="F57" s="115">
        <v>1</v>
      </c>
      <c r="G57" s="114" t="s">
        <v>133</v>
      </c>
      <c r="H57" s="114" t="s">
        <v>732</v>
      </c>
      <c r="I57" s="87" t="s">
        <v>733</v>
      </c>
      <c r="J57" s="87" t="s">
        <v>420</v>
      </c>
      <c r="K57" s="87" t="s">
        <v>158</v>
      </c>
      <c r="L57" s="87" t="s">
        <v>734</v>
      </c>
      <c r="M57" s="87" t="s">
        <v>549</v>
      </c>
      <c r="N57" s="87" t="s">
        <v>420</v>
      </c>
      <c r="O57" s="87" t="s">
        <v>459</v>
      </c>
      <c r="P57" s="87" t="s">
        <v>820</v>
      </c>
      <c r="Q57" s="87" t="s">
        <v>734</v>
      </c>
      <c r="R57" s="87" t="s">
        <v>171</v>
      </c>
      <c r="S57" s="87" t="s">
        <v>462</v>
      </c>
      <c r="T57" s="130">
        <v>0.15</v>
      </c>
      <c r="U57" s="130">
        <v>0.5</v>
      </c>
      <c r="V57" s="130">
        <v>0.65</v>
      </c>
      <c r="W57" s="130">
        <v>1</v>
      </c>
      <c r="X57" s="130">
        <v>1</v>
      </c>
      <c r="Y57" s="117">
        <v>24000000</v>
      </c>
      <c r="Z57" s="87" t="s">
        <v>445</v>
      </c>
      <c r="AA57" s="87" t="s">
        <v>739</v>
      </c>
      <c r="AB57" s="87" t="s">
        <v>738</v>
      </c>
      <c r="AC57" s="130">
        <v>0.33</v>
      </c>
      <c r="AD57" s="87" t="s">
        <v>824</v>
      </c>
      <c r="AE57" s="118">
        <v>45717</v>
      </c>
      <c r="AF57" s="118">
        <v>46022</v>
      </c>
      <c r="AG57" s="87" t="s">
        <v>553</v>
      </c>
      <c r="AH57" s="87" t="s">
        <v>343</v>
      </c>
      <c r="AI57" s="87" t="s">
        <v>738</v>
      </c>
      <c r="AJ57" s="87" t="s">
        <v>344</v>
      </c>
      <c r="AK57" s="87" t="s">
        <v>344</v>
      </c>
      <c r="AL57" s="87" t="s">
        <v>738</v>
      </c>
      <c r="AM57" s="87" t="s">
        <v>738</v>
      </c>
      <c r="AN57" s="87" t="s">
        <v>344</v>
      </c>
      <c r="AO57" s="87" t="s">
        <v>738</v>
      </c>
      <c r="AP57" s="87" t="s">
        <v>738</v>
      </c>
      <c r="AQ57" s="87" t="s">
        <v>738</v>
      </c>
      <c r="AR57" s="87" t="s">
        <v>738</v>
      </c>
      <c r="AS57" s="87" t="s">
        <v>738</v>
      </c>
      <c r="AT57" s="87" t="s">
        <v>738</v>
      </c>
      <c r="AU57" s="87" t="s">
        <v>738</v>
      </c>
      <c r="AV57" s="87" t="s">
        <v>738</v>
      </c>
      <c r="AW57" s="87" t="s">
        <v>738</v>
      </c>
      <c r="AX57" s="87" t="s">
        <v>738</v>
      </c>
      <c r="AY57" s="87" t="s">
        <v>738</v>
      </c>
      <c r="AZ57" s="87" t="s">
        <v>738</v>
      </c>
      <c r="BA57" s="87" t="s">
        <v>738</v>
      </c>
      <c r="BB57" s="87" t="s">
        <v>738</v>
      </c>
      <c r="BC57" s="87" t="s">
        <v>738</v>
      </c>
      <c r="BD57" s="87" t="s">
        <v>738</v>
      </c>
      <c r="BE57" s="87" t="s">
        <v>738</v>
      </c>
      <c r="BF57" s="87" t="s">
        <v>738</v>
      </c>
      <c r="BG57" s="87" t="s">
        <v>738</v>
      </c>
      <c r="BH57" s="87" t="s">
        <v>738</v>
      </c>
      <c r="BI57" s="87" t="s">
        <v>738</v>
      </c>
      <c r="BJ57" s="87" t="s">
        <v>738</v>
      </c>
      <c r="BK57" s="87" t="s">
        <v>738</v>
      </c>
      <c r="BL57" s="87" t="s">
        <v>738</v>
      </c>
      <c r="BM57" s="87" t="s">
        <v>738</v>
      </c>
      <c r="BN57" s="87" t="s">
        <v>738</v>
      </c>
      <c r="BO57" s="87" t="s">
        <v>738</v>
      </c>
      <c r="BP57" s="87" t="s">
        <v>738</v>
      </c>
      <c r="BQ57" s="87" t="s">
        <v>738</v>
      </c>
      <c r="BR57" s="87" t="s">
        <v>738</v>
      </c>
      <c r="BS57" s="87" t="s">
        <v>738</v>
      </c>
      <c r="BT57" s="87" t="s">
        <v>738</v>
      </c>
      <c r="BU57" s="87" t="s">
        <v>738</v>
      </c>
      <c r="BV57" s="87" t="s">
        <v>738</v>
      </c>
      <c r="BW57" s="87" t="s">
        <v>738</v>
      </c>
      <c r="BX57" s="87" t="s">
        <v>738</v>
      </c>
      <c r="BY57" s="311"/>
      <c r="BZ57" s="312"/>
    </row>
    <row r="58" spans="1:78" ht="38.25">
      <c r="A58" s="114" t="s">
        <v>503</v>
      </c>
      <c r="B58" s="114" t="s">
        <v>504</v>
      </c>
      <c r="C58" s="115">
        <v>0.2</v>
      </c>
      <c r="D58" s="114" t="s">
        <v>808</v>
      </c>
      <c r="E58" s="115">
        <v>1</v>
      </c>
      <c r="F58" s="115">
        <v>1</v>
      </c>
      <c r="G58" s="115" t="s">
        <v>120</v>
      </c>
      <c r="H58" s="114" t="s">
        <v>740</v>
      </c>
      <c r="I58" s="87" t="s">
        <v>741</v>
      </c>
      <c r="J58" s="87" t="s">
        <v>457</v>
      </c>
      <c r="K58" s="87" t="s">
        <v>146</v>
      </c>
      <c r="L58" s="87" t="s">
        <v>194</v>
      </c>
      <c r="M58" s="87" t="s">
        <v>563</v>
      </c>
      <c r="N58" s="87" t="s">
        <v>457</v>
      </c>
      <c r="O58" s="87" t="s">
        <v>564</v>
      </c>
      <c r="P58" s="87" t="s">
        <v>565</v>
      </c>
      <c r="Q58" s="87" t="s">
        <v>196</v>
      </c>
      <c r="R58" s="87" t="s">
        <v>171</v>
      </c>
      <c r="S58" s="87">
        <v>0.98</v>
      </c>
      <c r="T58" s="116">
        <v>0.24</v>
      </c>
      <c r="U58" s="116">
        <v>0.45</v>
      </c>
      <c r="V58" s="116">
        <v>0.83</v>
      </c>
      <c r="W58" s="116">
        <v>1</v>
      </c>
      <c r="X58" s="116">
        <v>1</v>
      </c>
      <c r="Y58" s="117">
        <v>0</v>
      </c>
      <c r="Z58" s="87" t="s">
        <v>445</v>
      </c>
      <c r="AA58" s="87" t="s">
        <v>566</v>
      </c>
      <c r="AB58" s="117">
        <v>0</v>
      </c>
      <c r="AC58" s="116">
        <v>0.5</v>
      </c>
      <c r="AD58" s="87" t="s">
        <v>567</v>
      </c>
      <c r="AE58" s="118">
        <v>45293</v>
      </c>
      <c r="AF58" s="118">
        <v>45716</v>
      </c>
      <c r="AG58" s="87" t="s">
        <v>825</v>
      </c>
      <c r="AH58" s="87" t="s">
        <v>343</v>
      </c>
      <c r="AI58" s="87" t="s">
        <v>344</v>
      </c>
      <c r="AJ58" s="87"/>
      <c r="AK58" s="87"/>
      <c r="AL58" s="87"/>
      <c r="AM58" s="87"/>
      <c r="AN58" s="87"/>
      <c r="AO58" s="87"/>
      <c r="AP58" s="87"/>
      <c r="AQ58" s="87"/>
      <c r="AR58" s="87"/>
      <c r="AS58" s="87"/>
      <c r="AT58" s="87" t="s">
        <v>344</v>
      </c>
      <c r="AU58" s="87" t="s">
        <v>344</v>
      </c>
      <c r="AV58" s="87"/>
      <c r="AW58" s="87" t="s">
        <v>344</v>
      </c>
      <c r="AX58" s="87" t="s">
        <v>344</v>
      </c>
      <c r="AY58" s="87" t="s">
        <v>344</v>
      </c>
      <c r="AZ58" s="87" t="s">
        <v>344</v>
      </c>
      <c r="BA58" s="87" t="s">
        <v>344</v>
      </c>
      <c r="BB58" s="87" t="s">
        <v>344</v>
      </c>
      <c r="BC58" s="87" t="s">
        <v>344</v>
      </c>
      <c r="BD58" s="87"/>
      <c r="BE58" s="87" t="s">
        <v>344</v>
      </c>
      <c r="BF58" s="87" t="s">
        <v>344</v>
      </c>
      <c r="BG58" s="87" t="s">
        <v>344</v>
      </c>
      <c r="BH58" s="87"/>
      <c r="BI58" s="87"/>
      <c r="BJ58" s="87"/>
      <c r="BK58" s="87"/>
      <c r="BL58" s="87"/>
      <c r="BM58" s="87"/>
      <c r="BN58" s="87"/>
      <c r="BO58" s="87"/>
      <c r="BP58" s="87"/>
      <c r="BQ58" s="87"/>
      <c r="BR58" s="87"/>
      <c r="BS58" s="87"/>
      <c r="BT58" s="87"/>
      <c r="BU58" s="87"/>
      <c r="BV58" s="87"/>
      <c r="BW58" s="87"/>
      <c r="BX58" s="87"/>
    </row>
    <row r="59" spans="1:78" ht="38.25">
      <c r="A59" s="114" t="s">
        <v>503</v>
      </c>
      <c r="B59" s="114" t="s">
        <v>504</v>
      </c>
      <c r="C59" s="115">
        <v>0.2</v>
      </c>
      <c r="D59" s="114" t="s">
        <v>808</v>
      </c>
      <c r="E59" s="115">
        <v>1</v>
      </c>
      <c r="F59" s="115">
        <v>1</v>
      </c>
      <c r="G59" s="115" t="s">
        <v>120</v>
      </c>
      <c r="H59" s="114" t="s">
        <v>740</v>
      </c>
      <c r="I59" s="87" t="s">
        <v>741</v>
      </c>
      <c r="J59" s="87" t="s">
        <v>457</v>
      </c>
      <c r="K59" s="87" t="s">
        <v>146</v>
      </c>
      <c r="L59" s="87" t="s">
        <v>194</v>
      </c>
      <c r="M59" s="87" t="s">
        <v>563</v>
      </c>
      <c r="N59" s="87" t="s">
        <v>457</v>
      </c>
      <c r="O59" s="87" t="s">
        <v>564</v>
      </c>
      <c r="P59" s="87" t="s">
        <v>565</v>
      </c>
      <c r="Q59" s="87" t="s">
        <v>196</v>
      </c>
      <c r="R59" s="87" t="s">
        <v>171</v>
      </c>
      <c r="S59" s="87">
        <v>0.98</v>
      </c>
      <c r="T59" s="116">
        <v>0.24</v>
      </c>
      <c r="U59" s="116">
        <v>0.45</v>
      </c>
      <c r="V59" s="116">
        <v>0.83</v>
      </c>
      <c r="W59" s="116">
        <v>1</v>
      </c>
      <c r="X59" s="116">
        <v>1</v>
      </c>
      <c r="Y59" s="117">
        <v>0</v>
      </c>
      <c r="Z59" s="87" t="s">
        <v>445</v>
      </c>
      <c r="AA59" s="87" t="s">
        <v>569</v>
      </c>
      <c r="AB59" s="117">
        <v>0</v>
      </c>
      <c r="AC59" s="116">
        <v>0.5</v>
      </c>
      <c r="AD59" s="87" t="s">
        <v>570</v>
      </c>
      <c r="AE59" s="118">
        <v>45690</v>
      </c>
      <c r="AF59" s="118">
        <v>46022</v>
      </c>
      <c r="AG59" s="87" t="s">
        <v>825</v>
      </c>
      <c r="AH59" s="87" t="s">
        <v>343</v>
      </c>
      <c r="AI59" s="87"/>
      <c r="AJ59" s="87"/>
      <c r="AK59" s="87"/>
      <c r="AL59" s="87"/>
      <c r="AM59" s="87"/>
      <c r="AN59" s="87"/>
      <c r="AO59" s="87"/>
      <c r="AP59" s="87"/>
      <c r="AQ59" s="87"/>
      <c r="AR59" s="87"/>
      <c r="AS59" s="87"/>
      <c r="AT59" s="87" t="s">
        <v>344</v>
      </c>
      <c r="AU59" s="87" t="s">
        <v>344</v>
      </c>
      <c r="AV59" s="87"/>
      <c r="AW59" s="87" t="s">
        <v>344</v>
      </c>
      <c r="AX59" s="87" t="s">
        <v>344</v>
      </c>
      <c r="AY59" s="87" t="s">
        <v>344</v>
      </c>
      <c r="AZ59" s="87" t="s">
        <v>344</v>
      </c>
      <c r="BA59" s="87" t="s">
        <v>344</v>
      </c>
      <c r="BB59" s="87" t="s">
        <v>344</v>
      </c>
      <c r="BC59" s="87" t="s">
        <v>344</v>
      </c>
      <c r="BD59" s="87"/>
      <c r="BE59" s="87" t="s">
        <v>344</v>
      </c>
      <c r="BF59" s="87" t="s">
        <v>344</v>
      </c>
      <c r="BG59" s="87" t="s">
        <v>344</v>
      </c>
      <c r="BH59" s="87"/>
      <c r="BI59" s="87"/>
      <c r="BJ59" s="87"/>
      <c r="BK59" s="87"/>
      <c r="BL59" s="87"/>
      <c r="BM59" s="87"/>
      <c r="BN59" s="87"/>
      <c r="BO59" s="87"/>
      <c r="BP59" s="87"/>
      <c r="BQ59" s="87"/>
      <c r="BR59" s="87"/>
      <c r="BS59" s="87"/>
      <c r="BT59" s="87"/>
      <c r="BU59" s="87"/>
      <c r="BV59" s="87"/>
      <c r="BW59" s="87"/>
      <c r="BX59" s="87"/>
    </row>
    <row r="60" spans="1:78" ht="63.75">
      <c r="A60" s="114" t="s">
        <v>503</v>
      </c>
      <c r="B60" s="114" t="s">
        <v>504</v>
      </c>
      <c r="C60" s="115">
        <v>0.2</v>
      </c>
      <c r="D60" s="114" t="s">
        <v>808</v>
      </c>
      <c r="E60" s="115">
        <v>1</v>
      </c>
      <c r="F60" s="115">
        <v>1</v>
      </c>
      <c r="G60" s="115" t="s">
        <v>116</v>
      </c>
      <c r="H60" s="114" t="s">
        <v>742</v>
      </c>
      <c r="I60" s="87" t="s">
        <v>743</v>
      </c>
      <c r="J60" s="87" t="s">
        <v>457</v>
      </c>
      <c r="K60" s="87" t="s">
        <v>18</v>
      </c>
      <c r="L60" s="87" t="s">
        <v>744</v>
      </c>
      <c r="M60" s="87" t="s">
        <v>572</v>
      </c>
      <c r="N60" s="87" t="s">
        <v>457</v>
      </c>
      <c r="O60" s="87" t="s">
        <v>459</v>
      </c>
      <c r="P60" s="87" t="s">
        <v>573</v>
      </c>
      <c r="Q60" s="87" t="s">
        <v>193</v>
      </c>
      <c r="R60" s="87" t="s">
        <v>171</v>
      </c>
      <c r="S60" s="116">
        <v>1</v>
      </c>
      <c r="T60" s="116">
        <v>0.05</v>
      </c>
      <c r="U60" s="116">
        <v>0.15</v>
      </c>
      <c r="V60" s="116">
        <v>0.95</v>
      </c>
      <c r="W60" s="116">
        <v>1</v>
      </c>
      <c r="X60" s="116">
        <v>1</v>
      </c>
      <c r="Y60" s="117">
        <v>0</v>
      </c>
      <c r="Z60" s="87">
        <v>0</v>
      </c>
      <c r="AA60" s="87" t="s">
        <v>574</v>
      </c>
      <c r="AB60" s="117">
        <v>0</v>
      </c>
      <c r="AC60" s="116">
        <v>0.5</v>
      </c>
      <c r="AD60" s="87" t="s">
        <v>575</v>
      </c>
      <c r="AE60" s="118">
        <v>45700</v>
      </c>
      <c r="AF60" s="118">
        <v>46022</v>
      </c>
      <c r="AG60" s="87" t="s">
        <v>826</v>
      </c>
      <c r="AH60" s="87" t="s">
        <v>343</v>
      </c>
      <c r="AI60" s="87"/>
      <c r="AJ60" s="87"/>
      <c r="AK60" s="87"/>
      <c r="AL60" s="87"/>
      <c r="AM60" s="87"/>
      <c r="AN60" s="87"/>
      <c r="AO60" s="87"/>
      <c r="AP60" s="87"/>
      <c r="AQ60" s="87"/>
      <c r="AR60" s="87"/>
      <c r="AS60" s="87"/>
      <c r="AT60" s="87" t="s">
        <v>344</v>
      </c>
      <c r="AU60" s="87" t="s">
        <v>344</v>
      </c>
      <c r="AV60" s="87"/>
      <c r="AW60" s="87" t="s">
        <v>344</v>
      </c>
      <c r="AX60" s="87" t="s">
        <v>344</v>
      </c>
      <c r="AY60" s="87" t="s">
        <v>344</v>
      </c>
      <c r="AZ60" s="87" t="s">
        <v>344</v>
      </c>
      <c r="BA60" s="87" t="s">
        <v>344</v>
      </c>
      <c r="BB60" s="87" t="s">
        <v>344</v>
      </c>
      <c r="BC60" s="87" t="s">
        <v>344</v>
      </c>
      <c r="BD60" s="87"/>
      <c r="BE60" s="87" t="s">
        <v>344</v>
      </c>
      <c r="BF60" s="87" t="s">
        <v>344</v>
      </c>
      <c r="BG60" s="87" t="s">
        <v>344</v>
      </c>
      <c r="BH60" s="87"/>
      <c r="BI60" s="87"/>
      <c r="BJ60" s="87"/>
      <c r="BK60" s="87"/>
      <c r="BL60" s="87"/>
      <c r="BM60" s="87"/>
      <c r="BN60" s="87"/>
      <c r="BO60" s="87"/>
      <c r="BP60" s="87"/>
      <c r="BQ60" s="87"/>
      <c r="BR60" s="87"/>
      <c r="BS60" s="87"/>
      <c r="BT60" s="87"/>
      <c r="BU60" s="87"/>
      <c r="BV60" s="87"/>
      <c r="BW60" s="87"/>
      <c r="BX60" s="87"/>
    </row>
    <row r="61" spans="1:78" ht="48">
      <c r="A61" s="114" t="s">
        <v>503</v>
      </c>
      <c r="B61" s="114" t="s">
        <v>504</v>
      </c>
      <c r="C61" s="115">
        <v>0.2</v>
      </c>
      <c r="D61" s="114" t="s">
        <v>808</v>
      </c>
      <c r="E61" s="115">
        <v>1</v>
      </c>
      <c r="F61" s="115">
        <v>1</v>
      </c>
      <c r="G61" s="115" t="s">
        <v>116</v>
      </c>
      <c r="H61" s="114" t="s">
        <v>742</v>
      </c>
      <c r="I61" s="87" t="s">
        <v>743</v>
      </c>
      <c r="J61" s="87" t="s">
        <v>457</v>
      </c>
      <c r="K61" s="87" t="s">
        <v>18</v>
      </c>
      <c r="L61" s="87" t="s">
        <v>744</v>
      </c>
      <c r="M61" s="87" t="s">
        <v>572</v>
      </c>
      <c r="N61" s="87" t="s">
        <v>457</v>
      </c>
      <c r="O61" s="87" t="s">
        <v>459</v>
      </c>
      <c r="P61" s="87" t="s">
        <v>573</v>
      </c>
      <c r="Q61" s="87" t="s">
        <v>193</v>
      </c>
      <c r="R61" s="87" t="s">
        <v>171</v>
      </c>
      <c r="S61" s="116">
        <v>1</v>
      </c>
      <c r="T61" s="116">
        <v>0.05</v>
      </c>
      <c r="U61" s="116">
        <v>0.15</v>
      </c>
      <c r="V61" s="116">
        <v>0.95</v>
      </c>
      <c r="W61" s="116">
        <v>1</v>
      </c>
      <c r="X61" s="116">
        <v>1</v>
      </c>
      <c r="Y61" s="117">
        <v>0</v>
      </c>
      <c r="Z61" s="87">
        <v>0</v>
      </c>
      <c r="AA61" s="87" t="s">
        <v>745</v>
      </c>
      <c r="AB61" s="117">
        <v>0</v>
      </c>
      <c r="AC61" s="116">
        <v>0.5</v>
      </c>
      <c r="AD61" s="87" t="s">
        <v>575</v>
      </c>
      <c r="AE61" s="118">
        <v>45839</v>
      </c>
      <c r="AF61" s="118">
        <v>45930</v>
      </c>
      <c r="AG61" s="87" t="s">
        <v>826</v>
      </c>
      <c r="AH61" s="87" t="s">
        <v>343</v>
      </c>
      <c r="AI61" s="87"/>
      <c r="AJ61" s="87"/>
      <c r="AK61" s="87"/>
      <c r="AL61" s="87"/>
      <c r="AM61" s="87"/>
      <c r="AN61" s="87"/>
      <c r="AO61" s="87"/>
      <c r="AP61" s="87"/>
      <c r="AQ61" s="87"/>
      <c r="AR61" s="87"/>
      <c r="AS61" s="87"/>
      <c r="AT61" s="87" t="s">
        <v>344</v>
      </c>
      <c r="AU61" s="87" t="s">
        <v>344</v>
      </c>
      <c r="AV61" s="87"/>
      <c r="AW61" s="87" t="s">
        <v>344</v>
      </c>
      <c r="AX61" s="87" t="s">
        <v>344</v>
      </c>
      <c r="AY61" s="87" t="s">
        <v>344</v>
      </c>
      <c r="AZ61" s="87" t="s">
        <v>344</v>
      </c>
      <c r="BA61" s="87" t="s">
        <v>344</v>
      </c>
      <c r="BB61" s="87" t="s">
        <v>344</v>
      </c>
      <c r="BC61" s="87" t="s">
        <v>344</v>
      </c>
      <c r="BD61" s="87"/>
      <c r="BE61" s="87" t="s">
        <v>344</v>
      </c>
      <c r="BF61" s="87" t="s">
        <v>344</v>
      </c>
      <c r="BG61" s="87" t="s">
        <v>344</v>
      </c>
      <c r="BH61" s="87"/>
      <c r="BI61" s="87"/>
      <c r="BJ61" s="87"/>
      <c r="BK61" s="87"/>
      <c r="BL61" s="87"/>
      <c r="BM61" s="87"/>
      <c r="BN61" s="87"/>
      <c r="BO61" s="87"/>
      <c r="BP61" s="87"/>
      <c r="BQ61" s="87"/>
      <c r="BR61" s="87"/>
      <c r="BS61" s="87"/>
      <c r="BT61" s="87"/>
      <c r="BU61" s="87"/>
      <c r="BV61" s="87"/>
      <c r="BW61" s="87"/>
      <c r="BX61" s="87"/>
    </row>
    <row r="62" spans="1:78" ht="38.25">
      <c r="A62" s="114" t="s">
        <v>503</v>
      </c>
      <c r="B62" s="114" t="s">
        <v>504</v>
      </c>
      <c r="C62" s="115">
        <v>0.2</v>
      </c>
      <c r="D62" s="114" t="s">
        <v>808</v>
      </c>
      <c r="E62" s="115">
        <v>1</v>
      </c>
      <c r="F62" s="115">
        <v>1</v>
      </c>
      <c r="G62" s="115" t="s">
        <v>110</v>
      </c>
      <c r="H62" s="114" t="s">
        <v>746</v>
      </c>
      <c r="I62" s="87" t="s">
        <v>580</v>
      </c>
      <c r="J62" s="87" t="s">
        <v>420</v>
      </c>
      <c r="K62" s="87" t="s">
        <v>54</v>
      </c>
      <c r="L62" s="87" t="s">
        <v>177</v>
      </c>
      <c r="M62" s="87" t="s">
        <v>581</v>
      </c>
      <c r="N62" s="87" t="s">
        <v>420</v>
      </c>
      <c r="O62" s="87" t="s">
        <v>459</v>
      </c>
      <c r="P62" s="87" t="s">
        <v>582</v>
      </c>
      <c r="Q62" s="87" t="s">
        <v>179</v>
      </c>
      <c r="R62" s="87" t="s">
        <v>171</v>
      </c>
      <c r="S62" s="87" t="s">
        <v>462</v>
      </c>
      <c r="T62" s="116">
        <v>1</v>
      </c>
      <c r="U62" s="116">
        <v>1</v>
      </c>
      <c r="V62" s="116">
        <v>1</v>
      </c>
      <c r="W62" s="116">
        <v>1</v>
      </c>
      <c r="X62" s="116">
        <v>1</v>
      </c>
      <c r="Y62" s="117">
        <v>0</v>
      </c>
      <c r="Z62" s="87">
        <v>0</v>
      </c>
      <c r="AA62" s="87" t="s">
        <v>584</v>
      </c>
      <c r="AB62" s="117">
        <v>0</v>
      </c>
      <c r="AC62" s="116">
        <v>0.5</v>
      </c>
      <c r="AD62" s="87" t="s">
        <v>585</v>
      </c>
      <c r="AE62" s="118">
        <v>45658</v>
      </c>
      <c r="AF62" s="118">
        <v>46022</v>
      </c>
      <c r="AG62" s="87" t="s">
        <v>586</v>
      </c>
      <c r="AH62" s="87" t="s">
        <v>587</v>
      </c>
      <c r="AI62" s="87"/>
      <c r="AJ62" s="87"/>
      <c r="AK62" s="87"/>
      <c r="AL62" s="87"/>
      <c r="AM62" s="87"/>
      <c r="AN62" s="87"/>
      <c r="AO62" s="87"/>
      <c r="AP62" s="87"/>
      <c r="AQ62" s="87"/>
      <c r="AR62" s="87"/>
      <c r="AS62" s="87"/>
      <c r="AT62" s="87" t="s">
        <v>344</v>
      </c>
      <c r="AU62" s="87" t="s">
        <v>344</v>
      </c>
      <c r="AV62" s="87"/>
      <c r="AW62" s="87" t="s">
        <v>344</v>
      </c>
      <c r="AX62" s="87" t="s">
        <v>344</v>
      </c>
      <c r="AY62" s="87" t="s">
        <v>344</v>
      </c>
      <c r="AZ62" s="87" t="s">
        <v>344</v>
      </c>
      <c r="BA62" s="87" t="s">
        <v>344</v>
      </c>
      <c r="BB62" s="87" t="s">
        <v>344</v>
      </c>
      <c r="BC62" s="87" t="s">
        <v>344</v>
      </c>
      <c r="BD62" s="87"/>
      <c r="BE62" s="87" t="s">
        <v>344</v>
      </c>
      <c r="BF62" s="87" t="s">
        <v>344</v>
      </c>
      <c r="BG62" s="87" t="s">
        <v>344</v>
      </c>
      <c r="BH62" s="87"/>
      <c r="BI62" s="87"/>
      <c r="BJ62" s="87"/>
      <c r="BK62" s="87"/>
      <c r="BL62" s="87"/>
      <c r="BM62" s="87"/>
      <c r="BN62" s="87"/>
      <c r="BO62" s="87"/>
      <c r="BP62" s="87"/>
      <c r="BQ62" s="87"/>
      <c r="BR62" s="87"/>
      <c r="BS62" s="87"/>
      <c r="BT62" s="87"/>
      <c r="BU62" s="87"/>
      <c r="BV62" s="87"/>
      <c r="BW62" s="87"/>
      <c r="BX62" s="87"/>
    </row>
    <row r="63" spans="1:78" ht="38.25">
      <c r="A63" s="114" t="s">
        <v>503</v>
      </c>
      <c r="B63" s="114" t="s">
        <v>504</v>
      </c>
      <c r="C63" s="115">
        <v>0.2</v>
      </c>
      <c r="D63" s="114" t="s">
        <v>808</v>
      </c>
      <c r="E63" s="115">
        <v>1</v>
      </c>
      <c r="F63" s="115">
        <v>1</v>
      </c>
      <c r="G63" s="115" t="s">
        <v>110</v>
      </c>
      <c r="H63" s="114" t="s">
        <v>746</v>
      </c>
      <c r="I63" s="87" t="s">
        <v>580</v>
      </c>
      <c r="J63" s="87" t="s">
        <v>420</v>
      </c>
      <c r="K63" s="87" t="s">
        <v>54</v>
      </c>
      <c r="L63" s="87" t="s">
        <v>177</v>
      </c>
      <c r="M63" s="87" t="s">
        <v>581</v>
      </c>
      <c r="N63" s="87" t="s">
        <v>420</v>
      </c>
      <c r="O63" s="87" t="s">
        <v>459</v>
      </c>
      <c r="P63" s="87" t="s">
        <v>582</v>
      </c>
      <c r="Q63" s="87" t="s">
        <v>179</v>
      </c>
      <c r="R63" s="87" t="s">
        <v>171</v>
      </c>
      <c r="S63" s="87" t="s">
        <v>462</v>
      </c>
      <c r="T63" s="116">
        <v>1</v>
      </c>
      <c r="U63" s="116">
        <v>1</v>
      </c>
      <c r="V63" s="116">
        <v>1</v>
      </c>
      <c r="W63" s="116">
        <v>1</v>
      </c>
      <c r="X63" s="116">
        <v>1</v>
      </c>
      <c r="Y63" s="117">
        <v>0</v>
      </c>
      <c r="Z63" s="87">
        <v>0</v>
      </c>
      <c r="AA63" s="87" t="s">
        <v>588</v>
      </c>
      <c r="AB63" s="117">
        <v>0</v>
      </c>
      <c r="AC63" s="116">
        <v>0.5</v>
      </c>
      <c r="AD63" s="87" t="s">
        <v>589</v>
      </c>
      <c r="AE63" s="118">
        <v>45658</v>
      </c>
      <c r="AF63" s="118">
        <v>46022</v>
      </c>
      <c r="AG63" s="87" t="s">
        <v>590</v>
      </c>
      <c r="AH63" s="87" t="s">
        <v>587</v>
      </c>
      <c r="AI63" s="87"/>
      <c r="AJ63" s="87"/>
      <c r="AK63" s="87"/>
      <c r="AL63" s="87"/>
      <c r="AM63" s="87"/>
      <c r="AN63" s="87"/>
      <c r="AO63" s="87"/>
      <c r="AP63" s="87"/>
      <c r="AQ63" s="87"/>
      <c r="AR63" s="87"/>
      <c r="AS63" s="87"/>
      <c r="AT63" s="87" t="s">
        <v>344</v>
      </c>
      <c r="AU63" s="87" t="s">
        <v>344</v>
      </c>
      <c r="AV63" s="87"/>
      <c r="AW63" s="87" t="s">
        <v>344</v>
      </c>
      <c r="AX63" s="87" t="s">
        <v>344</v>
      </c>
      <c r="AY63" s="87" t="s">
        <v>344</v>
      </c>
      <c r="AZ63" s="87" t="s">
        <v>344</v>
      </c>
      <c r="BA63" s="87" t="s">
        <v>344</v>
      </c>
      <c r="BB63" s="87" t="s">
        <v>344</v>
      </c>
      <c r="BC63" s="87" t="s">
        <v>344</v>
      </c>
      <c r="BD63" s="87"/>
      <c r="BE63" s="87" t="s">
        <v>344</v>
      </c>
      <c r="BF63" s="87" t="s">
        <v>344</v>
      </c>
      <c r="BG63" s="87" t="s">
        <v>344</v>
      </c>
      <c r="BH63" s="87"/>
      <c r="BI63" s="87"/>
      <c r="BJ63" s="87"/>
      <c r="BK63" s="87"/>
      <c r="BL63" s="87"/>
      <c r="BM63" s="87"/>
      <c r="BN63" s="87"/>
      <c r="BO63" s="87"/>
      <c r="BP63" s="87"/>
      <c r="BQ63" s="87"/>
      <c r="BR63" s="87"/>
      <c r="BS63" s="87"/>
      <c r="BT63" s="87"/>
      <c r="BU63" s="87"/>
      <c r="BV63" s="87"/>
      <c r="BW63" s="87"/>
      <c r="BX63" s="87"/>
    </row>
    <row r="64" spans="1:78" ht="51">
      <c r="A64" s="114" t="s">
        <v>503</v>
      </c>
      <c r="B64" s="114" t="s">
        <v>504</v>
      </c>
      <c r="C64" s="115">
        <v>0.2</v>
      </c>
      <c r="D64" s="114" t="s">
        <v>808</v>
      </c>
      <c r="E64" s="115">
        <v>1</v>
      </c>
      <c r="F64" s="115">
        <v>1</v>
      </c>
      <c r="G64" s="115" t="s">
        <v>129</v>
      </c>
      <c r="H64" s="114" t="s">
        <v>747</v>
      </c>
      <c r="I64" s="87" t="s">
        <v>748</v>
      </c>
      <c r="J64" s="87" t="s">
        <v>457</v>
      </c>
      <c r="K64" s="87" t="s">
        <v>154</v>
      </c>
      <c r="L64" s="87" t="s">
        <v>205</v>
      </c>
      <c r="M64" s="87" t="s">
        <v>592</v>
      </c>
      <c r="N64" s="87" t="s">
        <v>457</v>
      </c>
      <c r="O64" s="87" t="s">
        <v>592</v>
      </c>
      <c r="P64" s="87" t="s">
        <v>593</v>
      </c>
      <c r="Q64" s="87" t="s">
        <v>749</v>
      </c>
      <c r="R64" s="87" t="s">
        <v>171</v>
      </c>
      <c r="S64" s="87">
        <v>100</v>
      </c>
      <c r="T64" s="116">
        <v>0.27</v>
      </c>
      <c r="U64" s="116">
        <v>0.53</v>
      </c>
      <c r="V64" s="116">
        <v>0.8</v>
      </c>
      <c r="W64" s="116">
        <v>1</v>
      </c>
      <c r="X64" s="116">
        <v>1</v>
      </c>
      <c r="Y64" s="117">
        <v>0</v>
      </c>
      <c r="Z64" s="87">
        <v>0</v>
      </c>
      <c r="AA64" s="87" t="s">
        <v>750</v>
      </c>
      <c r="AB64" s="117">
        <v>0</v>
      </c>
      <c r="AC64" s="116">
        <v>0.2</v>
      </c>
      <c r="AD64" s="87" t="s">
        <v>595</v>
      </c>
      <c r="AE64" s="118">
        <v>45659</v>
      </c>
      <c r="AF64" s="118">
        <v>45716</v>
      </c>
      <c r="AG64" s="87" t="s">
        <v>596</v>
      </c>
      <c r="AH64" s="87" t="s">
        <v>343</v>
      </c>
      <c r="AI64" s="87" t="s">
        <v>344</v>
      </c>
      <c r="AJ64" s="87"/>
      <c r="AK64" s="87"/>
      <c r="AL64" s="87"/>
      <c r="AM64" s="87"/>
      <c r="AN64" s="87"/>
      <c r="AO64" s="87"/>
      <c r="AP64" s="87"/>
      <c r="AQ64" s="87"/>
      <c r="AR64" s="87"/>
      <c r="AS64" s="87"/>
      <c r="AT64" s="87" t="s">
        <v>344</v>
      </c>
      <c r="AU64" s="87" t="s">
        <v>344</v>
      </c>
      <c r="AV64" s="87"/>
      <c r="AW64" s="87" t="s">
        <v>344</v>
      </c>
      <c r="AX64" s="87" t="s">
        <v>344</v>
      </c>
      <c r="AY64" s="87" t="s">
        <v>344</v>
      </c>
      <c r="AZ64" s="87" t="s">
        <v>344</v>
      </c>
      <c r="BA64" s="87" t="s">
        <v>344</v>
      </c>
      <c r="BB64" s="87" t="s">
        <v>344</v>
      </c>
      <c r="BC64" s="87" t="s">
        <v>344</v>
      </c>
      <c r="BD64" s="87"/>
      <c r="BE64" s="87" t="s">
        <v>344</v>
      </c>
      <c r="BF64" s="87" t="s">
        <v>344</v>
      </c>
      <c r="BG64" s="87" t="s">
        <v>344</v>
      </c>
      <c r="BH64" s="87"/>
      <c r="BI64" s="87"/>
      <c r="BJ64" s="87"/>
      <c r="BK64" s="87"/>
      <c r="BL64" s="87"/>
      <c r="BM64" s="87"/>
      <c r="BN64" s="87"/>
      <c r="BO64" s="87"/>
      <c r="BP64" s="87"/>
      <c r="BQ64" s="87"/>
      <c r="BR64" s="87"/>
      <c r="BS64" s="87"/>
      <c r="BT64" s="87"/>
      <c r="BU64" s="87"/>
      <c r="BV64" s="87"/>
      <c r="BW64" s="87"/>
      <c r="BX64" s="87"/>
    </row>
    <row r="65" spans="1:76" ht="48">
      <c r="A65" s="126" t="s">
        <v>503</v>
      </c>
      <c r="B65" s="114" t="s">
        <v>504</v>
      </c>
      <c r="C65" s="86">
        <v>0.2</v>
      </c>
      <c r="D65" s="114" t="s">
        <v>808</v>
      </c>
      <c r="E65" s="115">
        <v>1</v>
      </c>
      <c r="F65" s="115">
        <v>1</v>
      </c>
      <c r="G65" s="86" t="s">
        <v>129</v>
      </c>
      <c r="H65" s="114" t="s">
        <v>747</v>
      </c>
      <c r="I65" s="123" t="s">
        <v>748</v>
      </c>
      <c r="J65" s="123" t="s">
        <v>457</v>
      </c>
      <c r="K65" s="123" t="s">
        <v>154</v>
      </c>
      <c r="L65" s="123" t="s">
        <v>205</v>
      </c>
      <c r="M65" s="123" t="s">
        <v>592</v>
      </c>
      <c r="N65" s="123" t="s">
        <v>457</v>
      </c>
      <c r="O65" s="123" t="s">
        <v>592</v>
      </c>
      <c r="P65" s="123" t="s">
        <v>593</v>
      </c>
      <c r="Q65" s="87" t="s">
        <v>749</v>
      </c>
      <c r="R65" s="87" t="s">
        <v>171</v>
      </c>
      <c r="S65" s="123">
        <v>100</v>
      </c>
      <c r="T65" s="124">
        <v>0.27</v>
      </c>
      <c r="U65" s="124">
        <v>0.53</v>
      </c>
      <c r="V65" s="124">
        <v>0.8</v>
      </c>
      <c r="W65" s="124">
        <v>1</v>
      </c>
      <c r="X65" s="124">
        <v>1</v>
      </c>
      <c r="Y65" s="125">
        <v>0</v>
      </c>
      <c r="Z65" s="123">
        <v>0</v>
      </c>
      <c r="AA65" s="123" t="s">
        <v>751</v>
      </c>
      <c r="AB65" s="125">
        <v>0</v>
      </c>
      <c r="AC65" s="124">
        <v>0.8</v>
      </c>
      <c r="AD65" s="123" t="s">
        <v>598</v>
      </c>
      <c r="AE65" s="127">
        <v>45659</v>
      </c>
      <c r="AF65" s="127">
        <v>46022</v>
      </c>
      <c r="AG65" s="123" t="s">
        <v>596</v>
      </c>
      <c r="AH65" s="123" t="s">
        <v>343</v>
      </c>
      <c r="AI65" s="123"/>
      <c r="AJ65" s="123"/>
      <c r="AK65" s="123"/>
      <c r="AL65" s="123"/>
      <c r="AM65" s="123"/>
      <c r="AN65" s="123"/>
      <c r="AO65" s="123"/>
      <c r="AP65" s="123"/>
      <c r="AQ65" s="123"/>
      <c r="AR65" s="123"/>
      <c r="AS65" s="123"/>
      <c r="AT65" s="123" t="s">
        <v>344</v>
      </c>
      <c r="AU65" s="123" t="s">
        <v>344</v>
      </c>
      <c r="AV65" s="123"/>
      <c r="AW65" s="123" t="s">
        <v>344</v>
      </c>
      <c r="AX65" s="123" t="s">
        <v>344</v>
      </c>
      <c r="AY65" s="123" t="s">
        <v>344</v>
      </c>
      <c r="AZ65" s="123" t="s">
        <v>344</v>
      </c>
      <c r="BA65" s="123" t="s">
        <v>344</v>
      </c>
      <c r="BB65" s="123" t="s">
        <v>344</v>
      </c>
      <c r="BC65" s="123" t="s">
        <v>344</v>
      </c>
      <c r="BD65" s="123"/>
      <c r="BE65" s="123" t="s">
        <v>344</v>
      </c>
      <c r="BF65" s="123" t="s">
        <v>344</v>
      </c>
      <c r="BG65" s="123" t="s">
        <v>344</v>
      </c>
      <c r="BH65" s="123"/>
      <c r="BI65" s="123"/>
      <c r="BJ65" s="123"/>
      <c r="BK65" s="123"/>
      <c r="BL65" s="123"/>
      <c r="BM65" s="123"/>
      <c r="BN65" s="123"/>
      <c r="BO65" s="123"/>
      <c r="BP65" s="123"/>
      <c r="BQ65" s="123"/>
      <c r="BR65" s="123"/>
      <c r="BS65" s="123"/>
      <c r="BT65" s="123"/>
      <c r="BU65" s="123"/>
      <c r="BV65" s="123"/>
      <c r="BW65" s="123"/>
      <c r="BX65" s="123"/>
    </row>
    <row r="66" spans="1:76" ht="15">
      <c r="L66" s="66"/>
      <c r="Q66" s="66"/>
      <c r="R66" s="66"/>
    </row>
    <row r="67" spans="1:76" ht="14.25" customHeight="1">
      <c r="L67"/>
      <c r="Q67"/>
    </row>
    <row r="68" spans="1:76" ht="14.25" customHeight="1">
      <c r="L68"/>
      <c r="Q68"/>
    </row>
    <row r="69" spans="1:76" ht="14.25" customHeight="1">
      <c r="L69"/>
      <c r="Q69"/>
    </row>
    <row r="70" spans="1:76" ht="14.25" customHeight="1">
      <c r="L70"/>
      <c r="Q70"/>
    </row>
    <row r="71" spans="1:76" ht="14.25" customHeight="1">
      <c r="L71"/>
      <c r="Q71"/>
    </row>
    <row r="72" spans="1:76" ht="14.25" customHeight="1">
      <c r="L72"/>
      <c r="Q72"/>
    </row>
    <row r="73" spans="1:76" ht="14.25" customHeight="1">
      <c r="L73"/>
      <c r="Q73"/>
    </row>
    <row r="74" spans="1:76" ht="14.25" customHeight="1">
      <c r="L74"/>
      <c r="Q74"/>
    </row>
    <row r="75" spans="1:76" ht="14.25" customHeight="1">
      <c r="L75"/>
      <c r="Q75"/>
    </row>
    <row r="76" spans="1:76" ht="14.25" customHeight="1">
      <c r="L76"/>
      <c r="Q76"/>
    </row>
    <row r="77" spans="1:76" ht="14.25" customHeight="1">
      <c r="L77"/>
      <c r="Q77"/>
    </row>
    <row r="78" spans="1:76" ht="14.25" customHeight="1">
      <c r="L78"/>
      <c r="Q78"/>
    </row>
    <row r="79" spans="1:76" ht="14.25" customHeight="1">
      <c r="L79"/>
      <c r="Q79"/>
    </row>
    <row r="80" spans="1:76" ht="14.25" customHeight="1">
      <c r="L80"/>
      <c r="Q80"/>
    </row>
    <row r="81" spans="12:17" ht="14.25" customHeight="1">
      <c r="L81"/>
      <c r="Q81"/>
    </row>
    <row r="82" spans="12:17" ht="14.25" customHeight="1">
      <c r="L82"/>
      <c r="Q82"/>
    </row>
    <row r="83" spans="12:17" ht="14.25" customHeight="1">
      <c r="L83"/>
      <c r="Q83"/>
    </row>
    <row r="84" spans="12:17" ht="14.25" customHeight="1">
      <c r="L84"/>
      <c r="Q84"/>
    </row>
    <row r="85" spans="12:17" ht="14.25" customHeight="1">
      <c r="L85"/>
      <c r="Q85"/>
    </row>
    <row r="86" spans="12:17" ht="14.25" customHeight="1">
      <c r="L86"/>
      <c r="Q86"/>
    </row>
    <row r="87" spans="12:17" ht="14.25" customHeight="1">
      <c r="L87"/>
      <c r="Q87"/>
    </row>
    <row r="88" spans="12:17" ht="14.25" customHeight="1">
      <c r="L88"/>
      <c r="Q88"/>
    </row>
    <row r="89" spans="12:17" ht="14.25" customHeight="1">
      <c r="L89"/>
      <c r="Q89"/>
    </row>
    <row r="90" spans="12:17" ht="14.25" customHeight="1">
      <c r="L90"/>
      <c r="Q90"/>
    </row>
    <row r="91" spans="12:17" ht="14.25" customHeight="1">
      <c r="L91"/>
      <c r="Q91"/>
    </row>
    <row r="92" spans="12:17" ht="14.25" customHeight="1">
      <c r="L92"/>
      <c r="Q92"/>
    </row>
    <row r="93" spans="12:17" ht="14.25" customHeight="1">
      <c r="L93"/>
      <c r="Q93"/>
    </row>
    <row r="94" spans="12:17" ht="14.25" customHeight="1">
      <c r="L94"/>
      <c r="Q94"/>
    </row>
    <row r="95" spans="12:17" ht="14.25" customHeight="1">
      <c r="L95"/>
      <c r="Q95"/>
    </row>
    <row r="96" spans="12:17" ht="14.25" customHeight="1">
      <c r="L96"/>
      <c r="Q96"/>
    </row>
    <row r="97" spans="12:17" ht="14.25" customHeight="1">
      <c r="L97"/>
      <c r="Q97"/>
    </row>
    <row r="98" spans="12:17" ht="14.25" customHeight="1">
      <c r="L98"/>
      <c r="Q98"/>
    </row>
    <row r="99" spans="12:17" ht="14.25" customHeight="1">
      <c r="L99"/>
      <c r="Q99"/>
    </row>
    <row r="100" spans="12:17" ht="14.25" customHeight="1">
      <c r="L100"/>
      <c r="Q100"/>
    </row>
    <row r="101" spans="12:17" ht="14.25" customHeight="1">
      <c r="L101"/>
      <c r="Q101"/>
    </row>
    <row r="102" spans="12:17" ht="14.25" customHeight="1">
      <c r="L102"/>
      <c r="Q102"/>
    </row>
    <row r="103" spans="12:17" ht="14.25" customHeight="1">
      <c r="L103"/>
      <c r="Q103"/>
    </row>
    <row r="104" spans="12:17" ht="14.25" customHeight="1">
      <c r="L104"/>
      <c r="Q104"/>
    </row>
    <row r="105" spans="12:17" ht="14.25" customHeight="1">
      <c r="L105"/>
      <c r="Q105"/>
    </row>
    <row r="106" spans="12:17" ht="14.25" customHeight="1">
      <c r="L106"/>
      <c r="Q106"/>
    </row>
    <row r="107" spans="12:17" ht="14.25" customHeight="1">
      <c r="L107"/>
      <c r="Q107"/>
    </row>
    <row r="108" spans="12:17" ht="14.25" customHeight="1">
      <c r="L108"/>
      <c r="Q108"/>
    </row>
    <row r="109" spans="12:17" ht="14.25" customHeight="1">
      <c r="L109"/>
      <c r="Q109"/>
    </row>
    <row r="110" spans="12:17" ht="14.25" customHeight="1">
      <c r="L110"/>
      <c r="Q110"/>
    </row>
    <row r="111" spans="12:17" ht="14.25" customHeight="1">
      <c r="L111"/>
      <c r="Q111"/>
    </row>
    <row r="112" spans="12:17" ht="14.25" customHeight="1">
      <c r="L112"/>
      <c r="Q112"/>
    </row>
    <row r="113" spans="12:17" ht="14.25" customHeight="1">
      <c r="L113"/>
      <c r="Q113"/>
    </row>
    <row r="114" spans="12:17" ht="14.25" customHeight="1">
      <c r="L114"/>
      <c r="Q114"/>
    </row>
    <row r="115" spans="12:17" ht="14.25" customHeight="1">
      <c r="L115"/>
      <c r="Q115"/>
    </row>
    <row r="116" spans="12:17" ht="14.25" customHeight="1">
      <c r="L116"/>
      <c r="Q116"/>
    </row>
    <row r="117" spans="12:17" ht="14.25" customHeight="1">
      <c r="L117"/>
      <c r="Q117"/>
    </row>
    <row r="118" spans="12:17" ht="14.25" customHeight="1">
      <c r="L118"/>
      <c r="Q118"/>
    </row>
    <row r="119" spans="12:17" ht="14.25" customHeight="1">
      <c r="L119"/>
      <c r="Q119"/>
    </row>
    <row r="120" spans="12:17" ht="14.25" customHeight="1">
      <c r="L120"/>
      <c r="Q120"/>
    </row>
    <row r="121" spans="12:17" ht="14.25" customHeight="1">
      <c r="L121"/>
      <c r="Q121"/>
    </row>
    <row r="122" spans="12:17" ht="14.25" customHeight="1">
      <c r="L122"/>
      <c r="Q122"/>
    </row>
    <row r="123" spans="12:17" ht="14.25" customHeight="1">
      <c r="L123"/>
      <c r="Q123"/>
    </row>
    <row r="124" spans="12:17" ht="14.25" customHeight="1">
      <c r="L124"/>
      <c r="Q124"/>
    </row>
    <row r="125" spans="12:17" ht="14.25" customHeight="1">
      <c r="L125"/>
      <c r="Q125"/>
    </row>
    <row r="126" spans="12:17" ht="14.25" customHeight="1">
      <c r="L126"/>
      <c r="Q126"/>
    </row>
    <row r="127" spans="12:17" ht="14.25" customHeight="1">
      <c r="L127"/>
      <c r="Q127"/>
    </row>
    <row r="128" spans="12:17" ht="14.25" customHeight="1">
      <c r="L128"/>
      <c r="Q128"/>
    </row>
    <row r="129" spans="12:17" ht="14.25" customHeight="1">
      <c r="L129"/>
      <c r="Q129"/>
    </row>
    <row r="130" spans="12:17" ht="14.25" customHeight="1">
      <c r="L130"/>
      <c r="Q130"/>
    </row>
    <row r="131" spans="12:17" ht="14.25" customHeight="1">
      <c r="L131"/>
      <c r="Q131"/>
    </row>
    <row r="132" spans="12:17" ht="14.25" customHeight="1">
      <c r="L132"/>
      <c r="Q132"/>
    </row>
    <row r="133" spans="12:17" ht="14.25" customHeight="1">
      <c r="L133"/>
      <c r="Q133"/>
    </row>
    <row r="134" spans="12:17" ht="14.25" customHeight="1">
      <c r="L134"/>
      <c r="Q134"/>
    </row>
    <row r="135" spans="12:17" ht="14.25" customHeight="1">
      <c r="L135"/>
      <c r="Q135"/>
    </row>
    <row r="136" spans="12:17" ht="14.25" customHeight="1">
      <c r="L136"/>
      <c r="Q136"/>
    </row>
    <row r="137" spans="12:17" ht="14.25" customHeight="1">
      <c r="L137"/>
      <c r="Q137"/>
    </row>
    <row r="138" spans="12:17" ht="14.25" customHeight="1">
      <c r="L138"/>
      <c r="Q138"/>
    </row>
    <row r="139" spans="12:17" ht="14.25" customHeight="1">
      <c r="L139"/>
      <c r="Q139"/>
    </row>
    <row r="140" spans="12:17" ht="14.25" customHeight="1">
      <c r="L140"/>
      <c r="Q140"/>
    </row>
    <row r="141" spans="12:17" ht="14.25" customHeight="1">
      <c r="L141"/>
      <c r="Q141"/>
    </row>
    <row r="142" spans="12:17" ht="14.25" customHeight="1">
      <c r="L142"/>
      <c r="Q142"/>
    </row>
    <row r="143" spans="12:17" ht="14.25" customHeight="1">
      <c r="L143"/>
      <c r="Q143"/>
    </row>
    <row r="144" spans="12:17" ht="14.25" customHeight="1">
      <c r="L144"/>
      <c r="Q144"/>
    </row>
    <row r="145" spans="12:17" ht="14.25" customHeight="1">
      <c r="L145"/>
      <c r="Q145"/>
    </row>
    <row r="146" spans="12:17" ht="14.25" customHeight="1">
      <c r="L146"/>
      <c r="Q146"/>
    </row>
    <row r="147" spans="12:17" ht="14.25" customHeight="1">
      <c r="L147"/>
      <c r="Q147"/>
    </row>
    <row r="148" spans="12:17" ht="14.25" customHeight="1">
      <c r="L148"/>
      <c r="Q148"/>
    </row>
    <row r="149" spans="12:17" ht="14.25" customHeight="1">
      <c r="L149"/>
      <c r="Q149"/>
    </row>
    <row r="150" spans="12:17" ht="14.25" customHeight="1">
      <c r="L150"/>
      <c r="Q150"/>
    </row>
    <row r="151" spans="12:17" ht="14.25" customHeight="1">
      <c r="L151"/>
      <c r="Q151"/>
    </row>
    <row r="152" spans="12:17" ht="14.25" customHeight="1">
      <c r="L152"/>
      <c r="Q152"/>
    </row>
    <row r="153" spans="12:17" ht="14.25" customHeight="1">
      <c r="L153"/>
      <c r="Q153"/>
    </row>
    <row r="154" spans="12:17" ht="14.25" customHeight="1">
      <c r="L154"/>
      <c r="Q154"/>
    </row>
    <row r="155" spans="12:17" ht="14.25" customHeight="1">
      <c r="L155"/>
      <c r="Q155"/>
    </row>
    <row r="156" spans="12:17" ht="14.25" customHeight="1">
      <c r="L156"/>
      <c r="Q156"/>
    </row>
    <row r="157" spans="12:17" ht="14.25" customHeight="1">
      <c r="L157"/>
      <c r="Q157"/>
    </row>
    <row r="158" spans="12:17" ht="14.25" customHeight="1">
      <c r="L158"/>
      <c r="Q158"/>
    </row>
    <row r="159" spans="12:17" ht="14.25" customHeight="1">
      <c r="L159"/>
      <c r="Q159"/>
    </row>
    <row r="160" spans="12:17" ht="14.25" customHeight="1">
      <c r="L160"/>
      <c r="Q160"/>
    </row>
    <row r="161" spans="12:17" ht="14.25" customHeight="1">
      <c r="L161"/>
      <c r="Q161"/>
    </row>
    <row r="162" spans="12:17" ht="14.25" customHeight="1">
      <c r="L162"/>
      <c r="Q162"/>
    </row>
    <row r="163" spans="12:17" ht="14.25" customHeight="1">
      <c r="L163"/>
      <c r="Q163"/>
    </row>
    <row r="164" spans="12:17" ht="14.25" customHeight="1">
      <c r="L164"/>
      <c r="Q164"/>
    </row>
    <row r="165" spans="12:17" ht="14.25" customHeight="1">
      <c r="L165"/>
      <c r="Q165"/>
    </row>
    <row r="166" spans="12:17" ht="14.25" customHeight="1">
      <c r="L166"/>
      <c r="Q166"/>
    </row>
    <row r="167" spans="12:17" ht="14.25" customHeight="1">
      <c r="L167"/>
      <c r="Q167"/>
    </row>
    <row r="168" spans="12:17" ht="14.25" customHeight="1">
      <c r="L168"/>
      <c r="Q168"/>
    </row>
    <row r="169" spans="12:17" ht="14.25" customHeight="1">
      <c r="L169"/>
      <c r="Q169"/>
    </row>
    <row r="170" spans="12:17" ht="14.25" customHeight="1">
      <c r="L170"/>
      <c r="Q170"/>
    </row>
    <row r="171" spans="12:17" ht="14.25" customHeight="1">
      <c r="L171"/>
      <c r="Q171"/>
    </row>
    <row r="172" spans="12:17" ht="14.25" customHeight="1">
      <c r="L172"/>
      <c r="Q172"/>
    </row>
    <row r="173" spans="12:17" ht="14.25" customHeight="1">
      <c r="L173"/>
      <c r="Q173"/>
    </row>
    <row r="174" spans="12:17" ht="14.25" customHeight="1">
      <c r="L174"/>
      <c r="Q174"/>
    </row>
    <row r="175" spans="12:17" ht="14.25" customHeight="1">
      <c r="L175"/>
      <c r="Q175"/>
    </row>
    <row r="176" spans="12:17" ht="14.25" customHeight="1">
      <c r="L176"/>
      <c r="Q176"/>
    </row>
    <row r="177" spans="12:17" ht="14.25" customHeight="1">
      <c r="L177"/>
      <c r="Q177"/>
    </row>
    <row r="178" spans="12:17" ht="14.25" customHeight="1">
      <c r="L178"/>
      <c r="Q178"/>
    </row>
    <row r="179" spans="12:17" ht="14.25" customHeight="1">
      <c r="L179"/>
      <c r="Q179"/>
    </row>
    <row r="180" spans="12:17" ht="14.25" customHeight="1">
      <c r="L180"/>
      <c r="Q180"/>
    </row>
    <row r="181" spans="12:17" ht="14.25" customHeight="1">
      <c r="L181"/>
      <c r="Q181"/>
    </row>
    <row r="182" spans="12:17" ht="14.25" customHeight="1">
      <c r="L182"/>
      <c r="Q182"/>
    </row>
    <row r="183" spans="12:17" ht="14.25" customHeight="1">
      <c r="L183"/>
      <c r="Q183"/>
    </row>
    <row r="184" spans="12:17" ht="14.25" customHeight="1">
      <c r="L184"/>
      <c r="Q184"/>
    </row>
    <row r="185" spans="12:17" ht="14.25" customHeight="1">
      <c r="L185"/>
      <c r="Q185"/>
    </row>
    <row r="186" spans="12:17" ht="14.25" customHeight="1">
      <c r="L186"/>
      <c r="Q186"/>
    </row>
    <row r="187" spans="12:17" ht="14.25" customHeight="1">
      <c r="L187"/>
      <c r="Q187"/>
    </row>
    <row r="188" spans="12:17" ht="14.25" customHeight="1">
      <c r="L188"/>
      <c r="Q188"/>
    </row>
    <row r="189" spans="12:17" ht="14.25" customHeight="1">
      <c r="L189"/>
      <c r="Q189"/>
    </row>
    <row r="190" spans="12:17" ht="14.25" customHeight="1">
      <c r="L190"/>
      <c r="Q190"/>
    </row>
    <row r="191" spans="12:17" ht="14.25" customHeight="1">
      <c r="L191"/>
      <c r="Q191"/>
    </row>
    <row r="192" spans="12:17" ht="14.25" customHeight="1">
      <c r="L192"/>
      <c r="Q192"/>
    </row>
    <row r="193" spans="12:17" ht="14.25" customHeight="1">
      <c r="L193"/>
      <c r="Q193"/>
    </row>
    <row r="194" spans="12:17" ht="14.25" customHeight="1">
      <c r="L194"/>
      <c r="Q194"/>
    </row>
    <row r="195" spans="12:17" ht="14.25" customHeight="1">
      <c r="L195"/>
      <c r="Q195"/>
    </row>
    <row r="196" spans="12:17" ht="14.25" customHeight="1">
      <c r="L196"/>
      <c r="Q196"/>
    </row>
    <row r="197" spans="12:17" ht="14.25" customHeight="1">
      <c r="L197"/>
      <c r="Q197"/>
    </row>
    <row r="198" spans="12:17" ht="14.25" customHeight="1">
      <c r="L198"/>
      <c r="Q198"/>
    </row>
    <row r="199" spans="12:17" ht="14.25" customHeight="1">
      <c r="L199"/>
      <c r="Q199"/>
    </row>
    <row r="200" spans="12:17" ht="14.25" customHeight="1">
      <c r="L200"/>
      <c r="Q200"/>
    </row>
    <row r="201" spans="12:17" ht="14.25" customHeight="1">
      <c r="L201"/>
      <c r="Q201"/>
    </row>
    <row r="202" spans="12:17" ht="14.25" customHeight="1">
      <c r="L202"/>
      <c r="Q202"/>
    </row>
    <row r="203" spans="12:17" ht="14.25" customHeight="1">
      <c r="L203"/>
      <c r="Q203"/>
    </row>
    <row r="204" spans="12:17" ht="14.25" customHeight="1">
      <c r="L204"/>
      <c r="Q204"/>
    </row>
    <row r="205" spans="12:17" ht="14.25" customHeight="1">
      <c r="L205"/>
      <c r="Q205"/>
    </row>
    <row r="206" spans="12:17" ht="14.25" customHeight="1">
      <c r="L206"/>
      <c r="Q206"/>
    </row>
    <row r="207" spans="12:17" ht="14.25" customHeight="1">
      <c r="L207"/>
      <c r="Q207"/>
    </row>
    <row r="208" spans="12:17" ht="14.25" customHeight="1">
      <c r="L208"/>
      <c r="Q208"/>
    </row>
    <row r="209" spans="12:17" ht="14.25" customHeight="1">
      <c r="L209"/>
      <c r="Q209"/>
    </row>
    <row r="210" spans="12:17" ht="14.25" customHeight="1">
      <c r="L210"/>
      <c r="Q210"/>
    </row>
    <row r="211" spans="12:17" ht="14.25" customHeight="1">
      <c r="L211"/>
      <c r="Q211"/>
    </row>
    <row r="212" spans="12:17" ht="14.25" customHeight="1">
      <c r="L212"/>
      <c r="Q212"/>
    </row>
    <row r="213" spans="12:17" ht="14.25" customHeight="1">
      <c r="L213"/>
      <c r="Q213"/>
    </row>
    <row r="214" spans="12:17" ht="14.25" customHeight="1">
      <c r="L214"/>
      <c r="Q214"/>
    </row>
    <row r="215" spans="12:17" ht="14.25" customHeight="1">
      <c r="L215"/>
      <c r="Q215"/>
    </row>
    <row r="216" spans="12:17" ht="14.25" customHeight="1">
      <c r="L216"/>
      <c r="Q216"/>
    </row>
    <row r="217" spans="12:17" ht="14.25" customHeight="1">
      <c r="L217"/>
      <c r="Q217"/>
    </row>
    <row r="218" spans="12:17" ht="14.25" customHeight="1">
      <c r="L218"/>
      <c r="Q218"/>
    </row>
    <row r="219" spans="12:17" ht="14.25" customHeight="1">
      <c r="L219"/>
      <c r="Q219"/>
    </row>
    <row r="220" spans="12:17" ht="14.25" customHeight="1">
      <c r="L220"/>
      <c r="Q220"/>
    </row>
    <row r="221" spans="12:17" ht="14.25" customHeight="1">
      <c r="L221"/>
      <c r="Q221"/>
    </row>
    <row r="222" spans="12:17" ht="14.25" customHeight="1">
      <c r="L222"/>
      <c r="Q222"/>
    </row>
    <row r="223" spans="12:17" ht="14.25" customHeight="1">
      <c r="L223"/>
      <c r="Q223"/>
    </row>
    <row r="224" spans="12:17" ht="14.25" customHeight="1">
      <c r="L224"/>
      <c r="Q224"/>
    </row>
    <row r="225" spans="12:17" ht="14.25" customHeight="1">
      <c r="L225"/>
      <c r="Q225"/>
    </row>
    <row r="226" spans="12:17" ht="14.25" customHeight="1">
      <c r="L226"/>
      <c r="Q226"/>
    </row>
    <row r="227" spans="12:17" ht="14.25" customHeight="1">
      <c r="L227"/>
      <c r="Q227"/>
    </row>
    <row r="228" spans="12:17" ht="14.25" customHeight="1">
      <c r="L228"/>
      <c r="Q228"/>
    </row>
    <row r="229" spans="12:17" ht="14.25" customHeight="1">
      <c r="L229"/>
      <c r="Q229"/>
    </row>
    <row r="230" spans="12:17" ht="14.25" customHeight="1">
      <c r="L230"/>
      <c r="Q230"/>
    </row>
    <row r="231" spans="12:17" ht="14.25" customHeight="1">
      <c r="L231"/>
      <c r="Q231"/>
    </row>
    <row r="232" spans="12:17" ht="14.25" customHeight="1">
      <c r="L232"/>
      <c r="Q232"/>
    </row>
    <row r="233" spans="12:17" ht="14.25" customHeight="1">
      <c r="L233"/>
      <c r="Q233"/>
    </row>
    <row r="234" spans="12:17" ht="14.25" customHeight="1">
      <c r="L234"/>
      <c r="Q234"/>
    </row>
    <row r="235" spans="12:17" ht="14.25" customHeight="1">
      <c r="L235"/>
      <c r="Q235"/>
    </row>
    <row r="236" spans="12:17" ht="14.25" customHeight="1">
      <c r="L236"/>
      <c r="Q236"/>
    </row>
    <row r="237" spans="12:17" ht="14.25" customHeight="1">
      <c r="L237"/>
      <c r="Q237"/>
    </row>
    <row r="238" spans="12:17" ht="14.25" customHeight="1">
      <c r="L238"/>
      <c r="Q238"/>
    </row>
    <row r="239" spans="12:17" ht="14.25" customHeight="1">
      <c r="L239"/>
      <c r="Q239"/>
    </row>
    <row r="240" spans="12:17" ht="14.25" customHeight="1">
      <c r="L240"/>
      <c r="Q240"/>
    </row>
    <row r="241" spans="12:17" ht="14.25" customHeight="1">
      <c r="L241"/>
      <c r="Q241"/>
    </row>
    <row r="242" spans="12:17" ht="14.25" customHeight="1">
      <c r="L242"/>
      <c r="Q242"/>
    </row>
    <row r="243" spans="12:17" ht="14.25" customHeight="1">
      <c r="L243"/>
      <c r="Q243"/>
    </row>
    <row r="244" spans="12:17" ht="14.25" customHeight="1">
      <c r="L244"/>
      <c r="Q244"/>
    </row>
    <row r="245" spans="12:17" ht="14.25" customHeight="1">
      <c r="L245"/>
      <c r="Q245"/>
    </row>
    <row r="246" spans="12:17" ht="14.25" customHeight="1">
      <c r="L246"/>
      <c r="Q246"/>
    </row>
    <row r="247" spans="12:17" ht="14.25" customHeight="1">
      <c r="L247"/>
      <c r="Q247"/>
    </row>
    <row r="248" spans="12:17" ht="14.25" customHeight="1">
      <c r="L248"/>
      <c r="Q248"/>
    </row>
    <row r="249" spans="12:17" ht="14.25" customHeight="1">
      <c r="L249"/>
      <c r="Q249"/>
    </row>
    <row r="250" spans="12:17" ht="14.25" customHeight="1">
      <c r="L250"/>
      <c r="Q250"/>
    </row>
    <row r="251" spans="12:17" ht="14.25" customHeight="1">
      <c r="L251"/>
      <c r="Q251"/>
    </row>
    <row r="252" spans="12:17" ht="14.25" customHeight="1">
      <c r="L252"/>
      <c r="Q252"/>
    </row>
    <row r="253" spans="12:17" ht="14.25" customHeight="1">
      <c r="L253"/>
      <c r="Q253"/>
    </row>
    <row r="254" spans="12:17" ht="14.25" customHeight="1">
      <c r="L254"/>
      <c r="Q254"/>
    </row>
    <row r="255" spans="12:17" ht="14.25" customHeight="1">
      <c r="L255"/>
      <c r="Q255"/>
    </row>
    <row r="256" spans="12:17" ht="14.25" customHeight="1">
      <c r="L256"/>
      <c r="Q256"/>
    </row>
    <row r="257" spans="12:17" ht="14.25" customHeight="1">
      <c r="L257"/>
      <c r="Q257"/>
    </row>
    <row r="258" spans="12:17" ht="14.25" customHeight="1">
      <c r="L258"/>
      <c r="Q258"/>
    </row>
    <row r="259" spans="12:17" ht="14.25" customHeight="1">
      <c r="L259"/>
      <c r="Q259"/>
    </row>
    <row r="260" spans="12:17" ht="14.25" customHeight="1">
      <c r="L260"/>
      <c r="Q260"/>
    </row>
    <row r="261" spans="12:17" ht="14.25" customHeight="1">
      <c r="L261"/>
      <c r="Q261"/>
    </row>
    <row r="262" spans="12:17" ht="14.25" customHeight="1">
      <c r="L262"/>
      <c r="Q262"/>
    </row>
    <row r="263" spans="12:17" ht="14.25" customHeight="1">
      <c r="L263"/>
      <c r="Q263"/>
    </row>
    <row r="264" spans="12:17" ht="14.25" customHeight="1">
      <c r="L264"/>
      <c r="Q264"/>
    </row>
    <row r="265" spans="12:17" ht="14.25" customHeight="1">
      <c r="L265"/>
      <c r="Q265"/>
    </row>
    <row r="266" spans="12:17" ht="14.25" customHeight="1">
      <c r="L266"/>
      <c r="Q266"/>
    </row>
    <row r="267" spans="12:17" ht="14.25" customHeight="1">
      <c r="L267"/>
      <c r="Q267"/>
    </row>
    <row r="268" spans="12:17" ht="14.25" customHeight="1">
      <c r="L268"/>
      <c r="Q268"/>
    </row>
    <row r="269" spans="12:17" ht="14.25" customHeight="1">
      <c r="L269"/>
      <c r="Q269"/>
    </row>
    <row r="270" spans="12:17" ht="14.25" customHeight="1">
      <c r="L270"/>
      <c r="Q270"/>
    </row>
    <row r="271" spans="12:17" ht="14.25" customHeight="1">
      <c r="L271"/>
      <c r="Q271"/>
    </row>
    <row r="272" spans="12:17" ht="14.25" customHeight="1">
      <c r="L272"/>
      <c r="Q272"/>
    </row>
    <row r="273" spans="12:17" ht="14.25" customHeight="1">
      <c r="L273"/>
      <c r="Q273"/>
    </row>
    <row r="274" spans="12:17" ht="14.25" customHeight="1">
      <c r="L274"/>
      <c r="Q274"/>
    </row>
    <row r="275" spans="12:17" ht="14.25" customHeight="1">
      <c r="L275"/>
      <c r="Q275"/>
    </row>
    <row r="276" spans="12:17" ht="14.25" customHeight="1">
      <c r="L276"/>
      <c r="Q276"/>
    </row>
    <row r="277" spans="12:17" ht="14.25" customHeight="1">
      <c r="L277"/>
      <c r="Q277"/>
    </row>
    <row r="278" spans="12:17" ht="14.25" customHeight="1">
      <c r="L278"/>
      <c r="Q278"/>
    </row>
    <row r="279" spans="12:17" ht="14.25" customHeight="1">
      <c r="L279"/>
      <c r="Q279"/>
    </row>
    <row r="280" spans="12:17" ht="14.25" customHeight="1">
      <c r="L280"/>
      <c r="Q280"/>
    </row>
    <row r="281" spans="12:17" ht="14.25" customHeight="1">
      <c r="L281"/>
      <c r="Q281"/>
    </row>
    <row r="282" spans="12:17" ht="14.25" customHeight="1">
      <c r="L282"/>
      <c r="Q282"/>
    </row>
    <row r="283" spans="12:17" ht="14.25" customHeight="1">
      <c r="L283"/>
      <c r="Q283"/>
    </row>
    <row r="284" spans="12:17" ht="14.25" customHeight="1">
      <c r="L284"/>
      <c r="Q284"/>
    </row>
    <row r="285" spans="12:17" ht="14.25" customHeight="1">
      <c r="L285"/>
      <c r="Q285"/>
    </row>
    <row r="286" spans="12:17" ht="14.25" customHeight="1">
      <c r="L286"/>
      <c r="Q286"/>
    </row>
    <row r="287" spans="12:17" ht="14.25" customHeight="1">
      <c r="L287"/>
      <c r="Q287"/>
    </row>
    <row r="288" spans="12:17" ht="14.25" customHeight="1">
      <c r="L288"/>
      <c r="Q288"/>
    </row>
    <row r="289" spans="12:17" ht="14.25" customHeight="1">
      <c r="L289"/>
      <c r="Q289"/>
    </row>
    <row r="290" spans="12:17" ht="14.25" customHeight="1">
      <c r="L290"/>
      <c r="Q290"/>
    </row>
    <row r="291" spans="12:17" ht="14.25" customHeight="1">
      <c r="L291"/>
      <c r="Q291"/>
    </row>
    <row r="292" spans="12:17" ht="14.25" customHeight="1">
      <c r="L292"/>
      <c r="Q292"/>
    </row>
    <row r="293" spans="12:17" ht="14.25" customHeight="1">
      <c r="L293"/>
      <c r="Q293"/>
    </row>
    <row r="294" spans="12:17" ht="14.25" customHeight="1">
      <c r="L294"/>
      <c r="Q294"/>
    </row>
    <row r="295" spans="12:17" ht="14.25" customHeight="1">
      <c r="L295"/>
      <c r="Q295"/>
    </row>
    <row r="296" spans="12:17" ht="14.25" customHeight="1">
      <c r="L296"/>
      <c r="Q296"/>
    </row>
    <row r="297" spans="12:17" ht="14.25" customHeight="1">
      <c r="L297"/>
      <c r="Q297"/>
    </row>
    <row r="298" spans="12:17" ht="14.25" customHeight="1">
      <c r="L298"/>
      <c r="Q298"/>
    </row>
    <row r="299" spans="12:17" ht="14.25" customHeight="1">
      <c r="L299"/>
      <c r="Q299"/>
    </row>
    <row r="300" spans="12:17" ht="14.25" customHeight="1">
      <c r="L300"/>
      <c r="Q300"/>
    </row>
    <row r="301" spans="12:17" ht="14.25" customHeight="1">
      <c r="Q301"/>
    </row>
    <row r="302" spans="12:17" ht="14.25" customHeight="1">
      <c r="Q302"/>
    </row>
    <row r="303" spans="12:17" ht="14.25" customHeight="1">
      <c r="Q303"/>
    </row>
    <row r="304" spans="12:17" ht="14.25" customHeight="1">
      <c r="Q304"/>
    </row>
    <row r="305" spans="17:17" ht="14.25" customHeight="1">
      <c r="Q305"/>
    </row>
    <row r="306" spans="17:17" ht="14.25" customHeight="1">
      <c r="Q306"/>
    </row>
    <row r="307" spans="17:17" ht="14.25" customHeight="1">
      <c r="Q307"/>
    </row>
    <row r="308" spans="17:17" ht="14.25" customHeight="1">
      <c r="Q308"/>
    </row>
    <row r="309" spans="17:17" ht="14.25" customHeight="1">
      <c r="Q309"/>
    </row>
    <row r="310" spans="17:17" ht="14.25" customHeight="1">
      <c r="Q310"/>
    </row>
    <row r="311" spans="17:17" ht="14.25" customHeight="1">
      <c r="Q311"/>
    </row>
    <row r="312" spans="17:17" ht="14.25" customHeight="1">
      <c r="Q312"/>
    </row>
    <row r="313" spans="17:17" ht="14.25" customHeight="1">
      <c r="Q313"/>
    </row>
    <row r="314" spans="17:17" ht="14.25" customHeight="1">
      <c r="Q314"/>
    </row>
    <row r="315" spans="17:17" ht="14.25" customHeight="1">
      <c r="Q315"/>
    </row>
    <row r="316" spans="17:17" ht="14.25" customHeight="1">
      <c r="Q316"/>
    </row>
    <row r="317" spans="17:17" ht="14.25" customHeight="1">
      <c r="Q317"/>
    </row>
    <row r="318" spans="17:17" ht="14.25" customHeight="1">
      <c r="Q318"/>
    </row>
    <row r="319" spans="17:17" ht="14.25" customHeight="1">
      <c r="Q319"/>
    </row>
    <row r="320" spans="17:17" ht="14.25" customHeight="1">
      <c r="Q320"/>
    </row>
    <row r="321" spans="17:17" ht="14.25" customHeight="1">
      <c r="Q321"/>
    </row>
    <row r="322" spans="17:17" ht="14.25" customHeight="1">
      <c r="Q322"/>
    </row>
    <row r="323" spans="17:17" ht="14.25" customHeight="1">
      <c r="Q323"/>
    </row>
    <row r="324" spans="17:17" ht="14.25" customHeight="1">
      <c r="Q324"/>
    </row>
    <row r="325" spans="17:17" ht="14.25" customHeight="1">
      <c r="Q325"/>
    </row>
    <row r="326" spans="17:17" ht="14.25" customHeight="1">
      <c r="Q326"/>
    </row>
    <row r="327" spans="17:17" ht="14.25" customHeight="1">
      <c r="Q327"/>
    </row>
    <row r="328" spans="17:17" ht="14.25" customHeight="1">
      <c r="Q328"/>
    </row>
    <row r="329" spans="17:17" ht="14.25" customHeight="1">
      <c r="Q329"/>
    </row>
    <row r="330" spans="17:17" ht="14.25" customHeight="1">
      <c r="Q330"/>
    </row>
    <row r="331" spans="17:17" ht="14.25" customHeight="1">
      <c r="Q331"/>
    </row>
    <row r="332" spans="17:17" ht="14.25" customHeight="1">
      <c r="Q332"/>
    </row>
    <row r="333" spans="17:17" ht="14.25" customHeight="1">
      <c r="Q333"/>
    </row>
    <row r="334" spans="17:17" ht="14.25" customHeight="1">
      <c r="Q334"/>
    </row>
    <row r="335" spans="17:17" ht="14.25" customHeight="1">
      <c r="Q335"/>
    </row>
    <row r="336" spans="17:17" ht="14.25" customHeight="1">
      <c r="Q336"/>
    </row>
    <row r="337" spans="17:17" ht="14.25" customHeight="1">
      <c r="Q337"/>
    </row>
    <row r="338" spans="17:17" ht="14.25" customHeight="1">
      <c r="Q338"/>
    </row>
    <row r="339" spans="17:17" ht="14.25" customHeight="1">
      <c r="Q339"/>
    </row>
    <row r="340" spans="17:17" ht="14.25" customHeight="1">
      <c r="Q340"/>
    </row>
    <row r="341" spans="17:17" ht="14.25" customHeight="1">
      <c r="Q341"/>
    </row>
    <row r="342" spans="17:17" ht="14.25" customHeight="1">
      <c r="Q342"/>
    </row>
    <row r="343" spans="17:17" ht="14.25" customHeight="1">
      <c r="Q343"/>
    </row>
    <row r="344" spans="17:17" ht="14.25" customHeight="1">
      <c r="Q344"/>
    </row>
    <row r="345" spans="17:17" ht="14.25" customHeight="1">
      <c r="Q345"/>
    </row>
    <row r="346" spans="17:17" ht="14.25" customHeight="1">
      <c r="Q346"/>
    </row>
    <row r="347" spans="17:17" ht="14.25" customHeight="1">
      <c r="Q347"/>
    </row>
    <row r="348" spans="17:17" ht="14.25" customHeight="1">
      <c r="Q348"/>
    </row>
    <row r="349" spans="17:17" ht="14.25" customHeight="1">
      <c r="Q349"/>
    </row>
    <row r="350" spans="17:17" ht="14.25" customHeight="1">
      <c r="Q350"/>
    </row>
    <row r="351" spans="17:17" ht="14.25" customHeight="1">
      <c r="Q351"/>
    </row>
    <row r="352" spans="17:17" ht="14.25" customHeight="1">
      <c r="Q352"/>
    </row>
    <row r="353" spans="17:17" ht="14.25" customHeight="1">
      <c r="Q353"/>
    </row>
    <row r="354" spans="17:17" ht="14.25" customHeight="1">
      <c r="Q354"/>
    </row>
    <row r="355" spans="17:17" ht="14.25" customHeight="1">
      <c r="Q355"/>
    </row>
    <row r="356" spans="17:17" ht="14.25" customHeight="1">
      <c r="Q356"/>
    </row>
    <row r="357" spans="17:17" ht="14.25" customHeight="1">
      <c r="Q357"/>
    </row>
    <row r="358" spans="17:17" ht="14.25" customHeight="1">
      <c r="Q358"/>
    </row>
    <row r="359" spans="17:17" ht="14.25" customHeight="1">
      <c r="Q359"/>
    </row>
    <row r="360" spans="17:17" ht="14.25" customHeight="1">
      <c r="Q360"/>
    </row>
    <row r="361" spans="17:17" ht="14.25" customHeight="1">
      <c r="Q361"/>
    </row>
    <row r="362" spans="17:17" ht="14.25" customHeight="1">
      <c r="Q362"/>
    </row>
    <row r="363" spans="17:17" ht="14.25" customHeight="1">
      <c r="Q363"/>
    </row>
    <row r="364" spans="17:17" ht="14.25" customHeight="1">
      <c r="Q364"/>
    </row>
    <row r="365" spans="17:17" ht="14.25" customHeight="1">
      <c r="Q365"/>
    </row>
    <row r="366" spans="17:17" ht="14.25" customHeight="1">
      <c r="Q366"/>
    </row>
    <row r="367" spans="17:17" ht="14.25" customHeight="1">
      <c r="Q367"/>
    </row>
    <row r="368" spans="17:17" ht="14.25" customHeight="1">
      <c r="Q368"/>
    </row>
    <row r="369" spans="17:17" ht="14.25" customHeight="1">
      <c r="Q369"/>
    </row>
    <row r="370" spans="17:17" ht="14.25" customHeight="1">
      <c r="Q370"/>
    </row>
    <row r="371" spans="17:17" ht="14.25" customHeight="1">
      <c r="Q371"/>
    </row>
    <row r="372" spans="17:17" ht="14.25" customHeight="1">
      <c r="Q372"/>
    </row>
    <row r="373" spans="17:17" ht="14.25" customHeight="1">
      <c r="Q373"/>
    </row>
    <row r="374" spans="17:17" ht="14.25" customHeight="1">
      <c r="Q374"/>
    </row>
    <row r="375" spans="17:17" ht="14.25" customHeight="1">
      <c r="Q375"/>
    </row>
    <row r="376" spans="17:17" ht="14.25" customHeight="1">
      <c r="Q376"/>
    </row>
    <row r="377" spans="17:17" ht="14.25" customHeight="1">
      <c r="Q377"/>
    </row>
    <row r="378" spans="17:17" ht="14.25" customHeight="1">
      <c r="Q378"/>
    </row>
    <row r="379" spans="17:17" ht="14.25" customHeight="1">
      <c r="Q379"/>
    </row>
    <row r="380" spans="17:17" ht="14.25" customHeight="1">
      <c r="Q380"/>
    </row>
    <row r="381" spans="17:17" ht="14.25" customHeight="1">
      <c r="Q381"/>
    </row>
    <row r="382" spans="17:17" ht="14.25" customHeight="1">
      <c r="Q382"/>
    </row>
    <row r="383" spans="17:17" ht="14.25" customHeight="1">
      <c r="Q383"/>
    </row>
    <row r="384" spans="17:17" ht="14.25" customHeight="1">
      <c r="Q384"/>
    </row>
    <row r="385" spans="17:17" ht="14.25" customHeight="1">
      <c r="Q385"/>
    </row>
    <row r="386" spans="17:17" ht="14.25" customHeight="1">
      <c r="Q386"/>
    </row>
    <row r="387" spans="17:17" ht="14.25" customHeight="1">
      <c r="Q387"/>
    </row>
    <row r="388" spans="17:17" ht="14.25" customHeight="1">
      <c r="Q388"/>
    </row>
    <row r="389" spans="17:17" ht="14.25" customHeight="1">
      <c r="Q389"/>
    </row>
    <row r="390" spans="17:17" ht="14.25" customHeight="1">
      <c r="Q390"/>
    </row>
    <row r="391" spans="17:17" ht="14.25" customHeight="1">
      <c r="Q391"/>
    </row>
    <row r="392" spans="17:17" ht="14.25" customHeight="1">
      <c r="Q392"/>
    </row>
    <row r="393" spans="17:17" ht="14.25" customHeight="1">
      <c r="Q393"/>
    </row>
    <row r="394" spans="17:17" ht="14.25" customHeight="1">
      <c r="Q394"/>
    </row>
    <row r="395" spans="17:17" ht="14.25" customHeight="1">
      <c r="Q395"/>
    </row>
    <row r="396" spans="17:17" ht="14.25" customHeight="1">
      <c r="Q396"/>
    </row>
    <row r="397" spans="17:17" ht="14.25" customHeight="1">
      <c r="Q397"/>
    </row>
    <row r="398" spans="17:17" ht="14.25" customHeight="1">
      <c r="Q398"/>
    </row>
    <row r="399" spans="17:17" ht="14.25" customHeight="1">
      <c r="Q399"/>
    </row>
    <row r="400" spans="17:17" ht="14.25" customHeight="1">
      <c r="Q400"/>
    </row>
    <row r="401" spans="17:17" ht="14.25" customHeight="1">
      <c r="Q401"/>
    </row>
    <row r="402" spans="17:17" ht="14.25" customHeight="1">
      <c r="Q402"/>
    </row>
    <row r="403" spans="17:17" ht="14.25" customHeight="1">
      <c r="Q403"/>
    </row>
    <row r="404" spans="17:17" ht="14.25" customHeight="1">
      <c r="Q404"/>
    </row>
    <row r="405" spans="17:17" ht="14.25" customHeight="1">
      <c r="Q405"/>
    </row>
    <row r="406" spans="17:17" ht="14.25" customHeight="1">
      <c r="Q406"/>
    </row>
    <row r="407" spans="17:17" ht="14.25" customHeight="1">
      <c r="Q407"/>
    </row>
    <row r="408" spans="17:17" ht="14.25" customHeight="1">
      <c r="Q408"/>
    </row>
    <row r="409" spans="17:17" ht="14.25" customHeight="1">
      <c r="Q409"/>
    </row>
    <row r="410" spans="17:17" ht="14.25" customHeight="1">
      <c r="Q410"/>
    </row>
    <row r="411" spans="17:17" ht="14.25" customHeight="1">
      <c r="Q411"/>
    </row>
    <row r="412" spans="17:17" ht="14.25" customHeight="1">
      <c r="Q412"/>
    </row>
    <row r="413" spans="17:17" ht="14.25" customHeight="1">
      <c r="Q413"/>
    </row>
    <row r="414" spans="17:17" ht="14.25" customHeight="1">
      <c r="Q414"/>
    </row>
    <row r="415" spans="17:17" ht="14.25" customHeight="1">
      <c r="Q415"/>
    </row>
    <row r="416" spans="17:17" ht="14.25" customHeight="1">
      <c r="Q416"/>
    </row>
    <row r="417" spans="17:17" ht="14.25" customHeight="1">
      <c r="Q417"/>
    </row>
    <row r="418" spans="17:17" ht="14.25" customHeight="1">
      <c r="Q418"/>
    </row>
    <row r="419" spans="17:17" ht="14.25" customHeight="1">
      <c r="Q419"/>
    </row>
    <row r="420" spans="17:17" ht="14.25" customHeight="1">
      <c r="Q420"/>
    </row>
    <row r="421" spans="17:17" ht="14.25" customHeight="1">
      <c r="Q421"/>
    </row>
    <row r="422" spans="17:17" ht="14.25" customHeight="1">
      <c r="Q422"/>
    </row>
    <row r="423" spans="17:17" ht="14.25" customHeight="1">
      <c r="Q423"/>
    </row>
    <row r="424" spans="17:17" ht="14.25" customHeight="1">
      <c r="Q424"/>
    </row>
    <row r="425" spans="17:17" ht="14.25" customHeight="1">
      <c r="Q425"/>
    </row>
    <row r="426" spans="17:17" ht="14.25" customHeight="1">
      <c r="Q426"/>
    </row>
    <row r="427" spans="17:17" ht="14.25" customHeight="1">
      <c r="Q427"/>
    </row>
    <row r="428" spans="17:17" ht="14.25" customHeight="1">
      <c r="Q428"/>
    </row>
    <row r="429" spans="17:17" ht="14.25" customHeight="1">
      <c r="Q429"/>
    </row>
    <row r="430" spans="17:17" ht="14.25" customHeight="1">
      <c r="Q430"/>
    </row>
    <row r="431" spans="17:17" ht="14.25" customHeight="1">
      <c r="Q431"/>
    </row>
    <row r="432" spans="17:17" ht="14.25" customHeight="1">
      <c r="Q432"/>
    </row>
    <row r="433" spans="17:17" ht="14.25" customHeight="1">
      <c r="Q433"/>
    </row>
    <row r="434" spans="17:17" ht="14.25" customHeight="1">
      <c r="Q434"/>
    </row>
    <row r="435" spans="17:17" ht="14.25" customHeight="1">
      <c r="Q435"/>
    </row>
    <row r="436" spans="17:17" ht="14.25" customHeight="1">
      <c r="Q436"/>
    </row>
    <row r="437" spans="17:17" ht="14.25" customHeight="1">
      <c r="Q437"/>
    </row>
    <row r="438" spans="17:17" ht="14.25" customHeight="1">
      <c r="Q438"/>
    </row>
    <row r="439" spans="17:17" ht="14.25" customHeight="1">
      <c r="Q439"/>
    </row>
    <row r="440" spans="17:17" ht="14.25" customHeight="1">
      <c r="Q440"/>
    </row>
    <row r="441" spans="17:17" ht="14.25" customHeight="1">
      <c r="Q441"/>
    </row>
    <row r="442" spans="17:17" ht="14.25" customHeight="1">
      <c r="Q442"/>
    </row>
    <row r="443" spans="17:17" ht="14.25" customHeight="1">
      <c r="Q443"/>
    </row>
    <row r="444" spans="17:17" ht="14.25" customHeight="1">
      <c r="Q444"/>
    </row>
    <row r="445" spans="17:17" ht="14.25" customHeight="1">
      <c r="Q445"/>
    </row>
    <row r="446" spans="17:17" ht="14.25" customHeight="1">
      <c r="Q446"/>
    </row>
    <row r="447" spans="17:17" ht="14.25" customHeight="1">
      <c r="Q447"/>
    </row>
    <row r="448" spans="17:17" ht="14.25" customHeight="1">
      <c r="Q448"/>
    </row>
    <row r="449" spans="17:17" ht="14.25" customHeight="1">
      <c r="Q449"/>
    </row>
    <row r="450" spans="17:17" ht="14.25" customHeight="1">
      <c r="Q450"/>
    </row>
    <row r="451" spans="17:17" ht="14.25" customHeight="1">
      <c r="Q451"/>
    </row>
    <row r="452" spans="17:17" ht="14.25" customHeight="1">
      <c r="Q452"/>
    </row>
    <row r="453" spans="17:17" ht="14.25" customHeight="1">
      <c r="Q453"/>
    </row>
    <row r="454" spans="17:17" ht="14.25" customHeight="1">
      <c r="Q454"/>
    </row>
    <row r="455" spans="17:17" ht="14.25" customHeight="1">
      <c r="Q455"/>
    </row>
    <row r="456" spans="17:17" ht="14.25" customHeight="1">
      <c r="Q456"/>
    </row>
    <row r="457" spans="17:17" ht="14.25" customHeight="1">
      <c r="Q457"/>
    </row>
    <row r="458" spans="17:17" ht="14.25" customHeight="1">
      <c r="Q458"/>
    </row>
    <row r="459" spans="17:17" ht="14.25" customHeight="1">
      <c r="Q459"/>
    </row>
    <row r="460" spans="17:17" ht="14.25" customHeight="1">
      <c r="Q460"/>
    </row>
    <row r="461" spans="17:17" ht="14.25" customHeight="1">
      <c r="Q461"/>
    </row>
    <row r="462" spans="17:17" ht="14.25" customHeight="1">
      <c r="Q462"/>
    </row>
    <row r="463" spans="17:17" ht="14.25" customHeight="1">
      <c r="Q463"/>
    </row>
    <row r="464" spans="17:17" ht="14.25" customHeight="1">
      <c r="Q464"/>
    </row>
    <row r="465" spans="17:17" ht="14.25" customHeight="1">
      <c r="Q465"/>
    </row>
    <row r="466" spans="17:17" ht="14.25" customHeight="1">
      <c r="Q466"/>
    </row>
    <row r="467" spans="17:17" ht="14.25" customHeight="1">
      <c r="Q467"/>
    </row>
    <row r="468" spans="17:17" ht="14.25" customHeight="1">
      <c r="Q468"/>
    </row>
    <row r="469" spans="17:17" ht="14.25" customHeight="1">
      <c r="Q469"/>
    </row>
    <row r="470" spans="17:17" ht="14.25" customHeight="1">
      <c r="Q470"/>
    </row>
    <row r="471" spans="17:17" ht="14.25" customHeight="1">
      <c r="Q471"/>
    </row>
    <row r="472" spans="17:17" ht="14.25" customHeight="1">
      <c r="Q472"/>
    </row>
    <row r="473" spans="17:17" ht="14.25" customHeight="1">
      <c r="Q473"/>
    </row>
    <row r="474" spans="17:17" ht="14.25" customHeight="1">
      <c r="Q474"/>
    </row>
    <row r="475" spans="17:17" ht="14.25" customHeight="1">
      <c r="Q475"/>
    </row>
    <row r="476" spans="17:17" ht="14.25" customHeight="1">
      <c r="Q476"/>
    </row>
    <row r="477" spans="17:17" ht="14.25" customHeight="1">
      <c r="Q477"/>
    </row>
    <row r="478" spans="17:17" ht="14.25" customHeight="1">
      <c r="Q478"/>
    </row>
    <row r="479" spans="17:17" ht="14.25" customHeight="1">
      <c r="Q479"/>
    </row>
    <row r="480" spans="17:17" ht="14.25" customHeight="1">
      <c r="Q480"/>
    </row>
    <row r="481" spans="17:17" ht="14.25" customHeight="1">
      <c r="Q481"/>
    </row>
    <row r="482" spans="17:17" ht="14.25" customHeight="1">
      <c r="Q482"/>
    </row>
    <row r="483" spans="17:17" ht="14.25" customHeight="1">
      <c r="Q483"/>
    </row>
    <row r="484" spans="17:17" ht="14.25" customHeight="1">
      <c r="Q484"/>
    </row>
    <row r="485" spans="17:17" ht="14.25" customHeight="1">
      <c r="Q485"/>
    </row>
    <row r="486" spans="17:17" ht="14.25" customHeight="1">
      <c r="Q486"/>
    </row>
    <row r="487" spans="17:17" ht="14.25" customHeight="1">
      <c r="Q487"/>
    </row>
    <row r="488" spans="17:17" ht="14.25" customHeight="1">
      <c r="Q488"/>
    </row>
    <row r="489" spans="17:17" ht="14.25" customHeight="1">
      <c r="Q489"/>
    </row>
    <row r="490" spans="17:17" ht="14.25" customHeight="1">
      <c r="Q490"/>
    </row>
    <row r="491" spans="17:17" ht="14.25" customHeight="1">
      <c r="Q491"/>
    </row>
    <row r="492" spans="17:17" ht="14.25" customHeight="1">
      <c r="Q492"/>
    </row>
    <row r="493" spans="17:17" ht="14.25" customHeight="1">
      <c r="Q493"/>
    </row>
    <row r="494" spans="17:17" ht="14.25" customHeight="1">
      <c r="Q494"/>
    </row>
    <row r="495" spans="17:17" ht="14.25" customHeight="1">
      <c r="Q495"/>
    </row>
    <row r="496" spans="17:17" ht="14.25" customHeight="1">
      <c r="Q496"/>
    </row>
    <row r="497" spans="17:17" ht="14.25" customHeight="1">
      <c r="Q497"/>
    </row>
    <row r="498" spans="17:17" ht="14.25" customHeight="1">
      <c r="Q498"/>
    </row>
    <row r="499" spans="17:17" ht="14.25" customHeight="1">
      <c r="Q499"/>
    </row>
    <row r="500" spans="17:17" ht="14.25" customHeight="1">
      <c r="Q500"/>
    </row>
    <row r="501" spans="17:17" ht="14.25" customHeight="1">
      <c r="Q501"/>
    </row>
    <row r="502" spans="17:17" ht="14.25" customHeight="1">
      <c r="Q502"/>
    </row>
    <row r="503" spans="17:17" ht="14.25" customHeight="1">
      <c r="Q503"/>
    </row>
    <row r="504" spans="17:17" ht="14.25" customHeight="1">
      <c r="Q504"/>
    </row>
    <row r="505" spans="17:17" ht="14.25" customHeight="1">
      <c r="Q505"/>
    </row>
    <row r="506" spans="17:17" ht="14.25" customHeight="1">
      <c r="Q506"/>
    </row>
    <row r="507" spans="17:17" ht="14.25" customHeight="1">
      <c r="Q507"/>
    </row>
    <row r="508" spans="17:17" ht="14.25" customHeight="1">
      <c r="Q508"/>
    </row>
    <row r="509" spans="17:17" ht="14.25" customHeight="1">
      <c r="Q509"/>
    </row>
    <row r="510" spans="17:17" ht="14.25" customHeight="1">
      <c r="Q510"/>
    </row>
    <row r="511" spans="17:17" ht="14.25" customHeight="1">
      <c r="Q511"/>
    </row>
    <row r="512" spans="17:17" ht="14.25" customHeight="1">
      <c r="Q512"/>
    </row>
    <row r="513" spans="17:17" ht="14.25" customHeight="1">
      <c r="Q513"/>
    </row>
    <row r="514" spans="17:17" ht="14.25" customHeight="1">
      <c r="Q514"/>
    </row>
    <row r="515" spans="17:17" ht="14.25" customHeight="1">
      <c r="Q515"/>
    </row>
    <row r="516" spans="17:17" ht="14.25" customHeight="1">
      <c r="Q516"/>
    </row>
    <row r="517" spans="17:17" ht="14.25" customHeight="1">
      <c r="Q517"/>
    </row>
    <row r="518" spans="17:17" ht="14.25" customHeight="1">
      <c r="Q518"/>
    </row>
    <row r="519" spans="17:17" ht="14.25" customHeight="1">
      <c r="Q519"/>
    </row>
    <row r="520" spans="17:17" ht="14.25" customHeight="1">
      <c r="Q520"/>
    </row>
    <row r="521" spans="17:17" ht="14.25" customHeight="1">
      <c r="Q521"/>
    </row>
    <row r="522" spans="17:17" ht="14.25" customHeight="1">
      <c r="Q522"/>
    </row>
    <row r="523" spans="17:17" ht="14.25" customHeight="1">
      <c r="Q523"/>
    </row>
    <row r="524" spans="17:17" ht="14.25" customHeight="1">
      <c r="Q524"/>
    </row>
    <row r="525" spans="17:17" ht="14.25" customHeight="1">
      <c r="Q525"/>
    </row>
    <row r="526" spans="17:17" ht="14.25" customHeight="1">
      <c r="Q526"/>
    </row>
    <row r="527" spans="17:17" ht="14.25" customHeight="1">
      <c r="Q527"/>
    </row>
    <row r="528" spans="17:17" ht="14.25" customHeight="1">
      <c r="Q528"/>
    </row>
    <row r="529" spans="17:17" ht="14.25" customHeight="1">
      <c r="Q529"/>
    </row>
    <row r="530" spans="17:17" ht="14.25" customHeight="1">
      <c r="Q530"/>
    </row>
    <row r="531" spans="17:17" ht="14.25" customHeight="1">
      <c r="Q531"/>
    </row>
    <row r="532" spans="17:17" ht="14.25" customHeight="1">
      <c r="Q532"/>
    </row>
    <row r="533" spans="17:17" ht="14.25" customHeight="1">
      <c r="Q533"/>
    </row>
    <row r="534" spans="17:17" ht="14.25" customHeight="1">
      <c r="Q534"/>
    </row>
    <row r="535" spans="17:17" ht="14.25" customHeight="1">
      <c r="Q535"/>
    </row>
    <row r="536" spans="17:17" ht="14.25" customHeight="1">
      <c r="Q536"/>
    </row>
    <row r="537" spans="17:17" ht="14.25" customHeight="1">
      <c r="Q537"/>
    </row>
    <row r="538" spans="17:17" ht="14.25" customHeight="1">
      <c r="Q538"/>
    </row>
    <row r="539" spans="17:17" ht="14.25" customHeight="1">
      <c r="Q539"/>
    </row>
    <row r="540" spans="17:17" ht="14.25" customHeight="1">
      <c r="Q540"/>
    </row>
    <row r="541" spans="17:17" ht="14.25" customHeight="1">
      <c r="Q541"/>
    </row>
    <row r="542" spans="17:17" ht="14.25" customHeight="1">
      <c r="Q542"/>
    </row>
    <row r="543" spans="17:17" ht="14.25" customHeight="1">
      <c r="Q543"/>
    </row>
    <row r="544" spans="17:17" ht="14.25" customHeight="1">
      <c r="Q544"/>
    </row>
    <row r="545" spans="17:17" ht="14.25" customHeight="1">
      <c r="Q545"/>
    </row>
    <row r="546" spans="17:17" ht="14.25" customHeight="1">
      <c r="Q546"/>
    </row>
    <row r="547" spans="17:17" ht="14.25" customHeight="1">
      <c r="Q547"/>
    </row>
    <row r="548" spans="17:17" ht="14.25" customHeight="1">
      <c r="Q548"/>
    </row>
    <row r="549" spans="17:17" ht="14.25" customHeight="1">
      <c r="Q549"/>
    </row>
    <row r="550" spans="17:17" ht="14.25" customHeight="1">
      <c r="Q550"/>
    </row>
    <row r="551" spans="17:17" ht="14.25" customHeight="1">
      <c r="Q551"/>
    </row>
    <row r="552" spans="17:17" ht="14.25" customHeight="1">
      <c r="Q552"/>
    </row>
    <row r="553" spans="17:17" ht="14.25" customHeight="1">
      <c r="Q553"/>
    </row>
    <row r="554" spans="17:17" ht="14.25" customHeight="1">
      <c r="Q554"/>
    </row>
    <row r="555" spans="17:17" ht="14.25" customHeight="1">
      <c r="Q555"/>
    </row>
    <row r="556" spans="17:17" ht="14.25" customHeight="1">
      <c r="Q556"/>
    </row>
    <row r="557" spans="17:17" ht="14.25" customHeight="1">
      <c r="Q557"/>
    </row>
    <row r="558" spans="17:17" ht="14.25" customHeight="1">
      <c r="Q558"/>
    </row>
    <row r="559" spans="17:17" ht="14.25" customHeight="1">
      <c r="Q559"/>
    </row>
    <row r="560" spans="17:17" ht="14.25" customHeight="1">
      <c r="Q560"/>
    </row>
    <row r="561" spans="17:17" ht="14.25" customHeight="1">
      <c r="Q561"/>
    </row>
    <row r="562" spans="17:17" ht="14.25" customHeight="1">
      <c r="Q562"/>
    </row>
    <row r="563" spans="17:17" ht="14.25" customHeight="1">
      <c r="Q563"/>
    </row>
    <row r="564" spans="17:17" ht="14.25" customHeight="1">
      <c r="Q564"/>
    </row>
    <row r="565" spans="17:17" ht="14.25" customHeight="1">
      <c r="Q565"/>
    </row>
    <row r="566" spans="17:17" ht="14.25" customHeight="1">
      <c r="Q566"/>
    </row>
    <row r="567" spans="17:17" ht="14.25" customHeight="1">
      <c r="Q567"/>
    </row>
    <row r="568" spans="17:17" ht="14.25" customHeight="1">
      <c r="Q568"/>
    </row>
    <row r="569" spans="17:17" ht="14.25" customHeight="1">
      <c r="Q569"/>
    </row>
    <row r="570" spans="17:17" ht="14.25" customHeight="1">
      <c r="Q570"/>
    </row>
    <row r="571" spans="17:17" ht="14.25" customHeight="1">
      <c r="Q571"/>
    </row>
    <row r="572" spans="17:17" ht="14.25" customHeight="1">
      <c r="Q572"/>
    </row>
    <row r="573" spans="17:17" ht="14.25" customHeight="1">
      <c r="Q573"/>
    </row>
    <row r="574" spans="17:17" ht="14.25" customHeight="1">
      <c r="Q574"/>
    </row>
    <row r="575" spans="17:17" ht="14.25" customHeight="1">
      <c r="Q575"/>
    </row>
    <row r="576" spans="17:17" ht="14.25" customHeight="1">
      <c r="Q576"/>
    </row>
    <row r="577" spans="17:17" ht="14.25" customHeight="1">
      <c r="Q577"/>
    </row>
    <row r="578" spans="17:17" ht="14.25" customHeight="1">
      <c r="Q578"/>
    </row>
    <row r="579" spans="17:17" ht="14.25" customHeight="1">
      <c r="Q579"/>
    </row>
    <row r="580" spans="17:17" ht="14.25" customHeight="1">
      <c r="Q580"/>
    </row>
    <row r="581" spans="17:17" ht="14.25" customHeight="1">
      <c r="Q581"/>
    </row>
    <row r="582" spans="17:17" ht="14.25" customHeight="1">
      <c r="Q582"/>
    </row>
    <row r="583" spans="17:17" ht="14.25" customHeight="1">
      <c r="Q583"/>
    </row>
    <row r="584" spans="17:17" ht="14.25" customHeight="1">
      <c r="Q584"/>
    </row>
    <row r="585" spans="17:17" ht="14.25" customHeight="1">
      <c r="Q585"/>
    </row>
    <row r="586" spans="17:17" ht="14.25" customHeight="1">
      <c r="Q586"/>
    </row>
    <row r="587" spans="17:17" ht="14.25" customHeight="1">
      <c r="Q587"/>
    </row>
    <row r="588" spans="17:17" ht="14.25" customHeight="1">
      <c r="Q588"/>
    </row>
    <row r="589" spans="17:17" ht="14.25" customHeight="1">
      <c r="Q589"/>
    </row>
    <row r="590" spans="17:17" ht="14.25" customHeight="1">
      <c r="Q590"/>
    </row>
    <row r="591" spans="17:17" ht="14.25" customHeight="1">
      <c r="Q591"/>
    </row>
    <row r="592" spans="17:17" ht="14.25" customHeight="1">
      <c r="Q592"/>
    </row>
    <row r="593" spans="17:17" ht="14.25" customHeight="1">
      <c r="Q593"/>
    </row>
    <row r="594" spans="17:17" ht="14.25" customHeight="1">
      <c r="Q594"/>
    </row>
    <row r="595" spans="17:17" ht="14.25" customHeight="1">
      <c r="Q595"/>
    </row>
    <row r="596" spans="17:17" ht="14.25" customHeight="1">
      <c r="Q596"/>
    </row>
    <row r="597" spans="17:17" ht="14.25" customHeight="1">
      <c r="Q597"/>
    </row>
    <row r="598" spans="17:17" ht="14.25" customHeight="1">
      <c r="Q598"/>
    </row>
    <row r="599" spans="17:17" ht="14.25" customHeight="1">
      <c r="Q599"/>
    </row>
    <row r="600" spans="17:17" ht="14.25" customHeight="1">
      <c r="Q600"/>
    </row>
    <row r="601" spans="17:17" ht="14.25" customHeight="1">
      <c r="Q601"/>
    </row>
    <row r="602" spans="17:17" ht="14.25" customHeight="1">
      <c r="Q602"/>
    </row>
    <row r="603" spans="17:17" ht="14.25" customHeight="1">
      <c r="Q603"/>
    </row>
    <row r="604" spans="17:17" ht="14.25" customHeight="1">
      <c r="Q604"/>
    </row>
    <row r="605" spans="17:17" ht="14.25" customHeight="1">
      <c r="Q605"/>
    </row>
    <row r="606" spans="17:17" ht="14.25" customHeight="1">
      <c r="Q606"/>
    </row>
    <row r="607" spans="17:17" ht="14.25" customHeight="1">
      <c r="Q607"/>
    </row>
    <row r="608" spans="17:17" ht="14.25" customHeight="1">
      <c r="Q608"/>
    </row>
    <row r="609" spans="17:17" ht="14.25" customHeight="1">
      <c r="Q609"/>
    </row>
    <row r="610" spans="17:17" ht="14.25" customHeight="1">
      <c r="Q610"/>
    </row>
    <row r="611" spans="17:17" ht="14.25" customHeight="1">
      <c r="Q611"/>
    </row>
    <row r="612" spans="17:17" ht="14.25" customHeight="1">
      <c r="Q612"/>
    </row>
    <row r="613" spans="17:17" ht="14.25" customHeight="1">
      <c r="Q613"/>
    </row>
    <row r="614" spans="17:17" ht="14.25" customHeight="1">
      <c r="Q614"/>
    </row>
    <row r="615" spans="17:17" ht="14.25" customHeight="1">
      <c r="Q615"/>
    </row>
    <row r="616" spans="17:17" ht="14.25" customHeight="1">
      <c r="Q616"/>
    </row>
    <row r="617" spans="17:17" ht="14.25" customHeight="1">
      <c r="Q617"/>
    </row>
    <row r="618" spans="17:17" ht="14.25" customHeight="1">
      <c r="Q618"/>
    </row>
    <row r="619" spans="17:17" ht="14.25" customHeight="1">
      <c r="Q619"/>
    </row>
    <row r="620" spans="17:17" ht="14.25" customHeight="1">
      <c r="Q620"/>
    </row>
    <row r="621" spans="17:17" ht="14.25" customHeight="1">
      <c r="Q621"/>
    </row>
    <row r="622" spans="17:17" ht="14.25" customHeight="1">
      <c r="Q622"/>
    </row>
    <row r="623" spans="17:17" ht="14.25" customHeight="1">
      <c r="Q623"/>
    </row>
    <row r="624" spans="17:17" ht="14.25" customHeight="1">
      <c r="Q624"/>
    </row>
    <row r="625" spans="17:17" ht="14.25" customHeight="1">
      <c r="Q625"/>
    </row>
    <row r="626" spans="17:17" ht="14.25" customHeight="1">
      <c r="Q626"/>
    </row>
    <row r="627" spans="17:17" ht="14.25" customHeight="1">
      <c r="Q627"/>
    </row>
    <row r="628" spans="17:17" ht="14.25" customHeight="1">
      <c r="Q628"/>
    </row>
    <row r="629" spans="17:17" ht="14.25" customHeight="1">
      <c r="Q629"/>
    </row>
    <row r="630" spans="17:17" ht="14.25" customHeight="1">
      <c r="Q630"/>
    </row>
    <row r="631" spans="17:17" ht="14.25" customHeight="1">
      <c r="Q631"/>
    </row>
    <row r="632" spans="17:17" ht="14.25" customHeight="1">
      <c r="Q632"/>
    </row>
    <row r="633" spans="17:17" ht="14.25" customHeight="1">
      <c r="Q633"/>
    </row>
    <row r="634" spans="17:17" ht="14.25" customHeight="1">
      <c r="Q634"/>
    </row>
    <row r="635" spans="17:17" ht="14.25" customHeight="1">
      <c r="Q635"/>
    </row>
    <row r="636" spans="17:17" ht="14.25" customHeight="1">
      <c r="Q636"/>
    </row>
    <row r="637" spans="17:17" ht="14.25" customHeight="1">
      <c r="Q637"/>
    </row>
    <row r="638" spans="17:17" ht="14.25" customHeight="1">
      <c r="Q638"/>
    </row>
    <row r="639" spans="17:17" ht="14.25" customHeight="1">
      <c r="Q639"/>
    </row>
    <row r="640" spans="17:17" ht="14.25" customHeight="1">
      <c r="Q640"/>
    </row>
    <row r="641" spans="17:17" ht="14.25" customHeight="1">
      <c r="Q641"/>
    </row>
    <row r="642" spans="17:17" ht="14.25" customHeight="1">
      <c r="Q642"/>
    </row>
    <row r="643" spans="17:17" ht="14.25" customHeight="1">
      <c r="Q643"/>
    </row>
    <row r="644" spans="17:17" ht="14.25" customHeight="1">
      <c r="Q644"/>
    </row>
    <row r="645" spans="17:17" ht="14.25" customHeight="1">
      <c r="Q645"/>
    </row>
    <row r="646" spans="17:17" ht="14.25" customHeight="1">
      <c r="Q646"/>
    </row>
    <row r="647" spans="17:17" ht="14.25" customHeight="1">
      <c r="Q647"/>
    </row>
    <row r="648" spans="17:17" ht="14.25" customHeight="1">
      <c r="Q648"/>
    </row>
    <row r="649" spans="17:17" ht="14.25" customHeight="1">
      <c r="Q649"/>
    </row>
    <row r="650" spans="17:17" ht="14.25" customHeight="1">
      <c r="Q650"/>
    </row>
    <row r="651" spans="17:17" ht="14.25" customHeight="1">
      <c r="Q651"/>
    </row>
    <row r="652" spans="17:17" ht="14.25" customHeight="1">
      <c r="Q652"/>
    </row>
    <row r="653" spans="17:17" ht="14.25" customHeight="1">
      <c r="Q653"/>
    </row>
    <row r="654" spans="17:17" ht="14.25" customHeight="1">
      <c r="Q654"/>
    </row>
    <row r="655" spans="17:17" ht="14.25" customHeight="1">
      <c r="Q655"/>
    </row>
    <row r="656" spans="17:17" ht="14.25" customHeight="1">
      <c r="Q656"/>
    </row>
    <row r="657" spans="17:17" ht="14.25" customHeight="1">
      <c r="Q657"/>
    </row>
    <row r="658" spans="17:17" ht="14.25" customHeight="1">
      <c r="Q658"/>
    </row>
    <row r="659" spans="17:17" ht="14.25" customHeight="1">
      <c r="Q659"/>
    </row>
    <row r="660" spans="17:17" ht="14.25" customHeight="1">
      <c r="Q660"/>
    </row>
    <row r="661" spans="17:17" ht="14.25" customHeight="1">
      <c r="Q661"/>
    </row>
    <row r="662" spans="17:17" ht="14.25" customHeight="1">
      <c r="Q662"/>
    </row>
    <row r="663" spans="17:17" ht="14.25" customHeight="1">
      <c r="Q663"/>
    </row>
    <row r="664" spans="17:17" ht="14.25" customHeight="1">
      <c r="Q664"/>
    </row>
    <row r="665" spans="17:17" ht="14.25" customHeight="1">
      <c r="Q665"/>
    </row>
    <row r="666" spans="17:17" ht="14.25" customHeight="1">
      <c r="Q666"/>
    </row>
    <row r="667" spans="17:17" ht="14.25" customHeight="1">
      <c r="Q667"/>
    </row>
    <row r="668" spans="17:17" ht="14.25" customHeight="1">
      <c r="Q668"/>
    </row>
    <row r="669" spans="17:17" ht="14.25" customHeight="1">
      <c r="Q669"/>
    </row>
    <row r="670" spans="17:17" ht="14.25" customHeight="1">
      <c r="Q670"/>
    </row>
    <row r="671" spans="17:17" ht="14.25" customHeight="1">
      <c r="Q671"/>
    </row>
    <row r="672" spans="17:17" ht="14.25" customHeight="1">
      <c r="Q672"/>
    </row>
    <row r="673" spans="17:17" ht="14.25" customHeight="1">
      <c r="Q673"/>
    </row>
    <row r="674" spans="17:17" ht="14.25" customHeight="1">
      <c r="Q674"/>
    </row>
    <row r="675" spans="17:17" ht="14.25" customHeight="1">
      <c r="Q675"/>
    </row>
    <row r="676" spans="17:17" ht="14.25" customHeight="1">
      <c r="Q676"/>
    </row>
    <row r="677" spans="17:17" ht="14.25" customHeight="1">
      <c r="Q677"/>
    </row>
    <row r="678" spans="17:17" ht="14.25" customHeight="1">
      <c r="Q678"/>
    </row>
    <row r="679" spans="17:17" ht="14.25" customHeight="1">
      <c r="Q679"/>
    </row>
    <row r="680" spans="17:17" ht="14.25" customHeight="1">
      <c r="Q680"/>
    </row>
    <row r="681" spans="17:17" ht="14.25" customHeight="1">
      <c r="Q681"/>
    </row>
    <row r="682" spans="17:17" ht="14.25" customHeight="1">
      <c r="Q682"/>
    </row>
    <row r="683" spans="17:17" ht="14.25" customHeight="1">
      <c r="Q683"/>
    </row>
    <row r="684" spans="17:17" ht="14.25" customHeight="1">
      <c r="Q684"/>
    </row>
    <row r="685" spans="17:17" ht="14.25" customHeight="1">
      <c r="Q685"/>
    </row>
    <row r="686" spans="17:17" ht="14.25" customHeight="1">
      <c r="Q686"/>
    </row>
    <row r="687" spans="17:17" ht="14.25" customHeight="1">
      <c r="Q687"/>
    </row>
    <row r="688" spans="17:17" ht="14.25" customHeight="1">
      <c r="Q688"/>
    </row>
    <row r="689" spans="17:17" ht="14.25" customHeight="1">
      <c r="Q689"/>
    </row>
    <row r="690" spans="17:17" ht="14.25" customHeight="1">
      <c r="Q690"/>
    </row>
    <row r="691" spans="17:17" ht="14.25" customHeight="1">
      <c r="Q691"/>
    </row>
    <row r="692" spans="17:17" ht="14.25" customHeight="1">
      <c r="Q692"/>
    </row>
    <row r="693" spans="17:17" ht="14.25" customHeight="1">
      <c r="Q693"/>
    </row>
    <row r="694" spans="17:17" ht="14.25" customHeight="1">
      <c r="Q694"/>
    </row>
    <row r="695" spans="17:17" ht="14.25" customHeight="1">
      <c r="Q695"/>
    </row>
    <row r="696" spans="17:17" ht="14.25" customHeight="1">
      <c r="Q696"/>
    </row>
    <row r="697" spans="17:17" ht="14.25" customHeight="1">
      <c r="Q697"/>
    </row>
    <row r="698" spans="17:17" ht="14.25" customHeight="1">
      <c r="Q698"/>
    </row>
    <row r="699" spans="17:17" ht="14.25" customHeight="1">
      <c r="Q699"/>
    </row>
    <row r="700" spans="17:17" ht="14.25" customHeight="1">
      <c r="Q700"/>
    </row>
    <row r="701" spans="17:17" ht="14.25" customHeight="1">
      <c r="Q701"/>
    </row>
    <row r="702" spans="17:17" ht="14.25" customHeight="1">
      <c r="Q702"/>
    </row>
    <row r="703" spans="17:17" ht="14.25" customHeight="1">
      <c r="Q703"/>
    </row>
    <row r="704" spans="17:17" ht="14.25" customHeight="1">
      <c r="Q704"/>
    </row>
    <row r="705" spans="17:17" ht="14.25" customHeight="1">
      <c r="Q705"/>
    </row>
    <row r="706" spans="17:17" ht="14.25" customHeight="1">
      <c r="Q706"/>
    </row>
    <row r="707" spans="17:17" ht="14.25" customHeight="1">
      <c r="Q707"/>
    </row>
    <row r="708" spans="17:17" ht="14.25" customHeight="1">
      <c r="Q708"/>
    </row>
    <row r="709" spans="17:17" ht="14.25" customHeight="1">
      <c r="Q709"/>
    </row>
    <row r="710" spans="17:17" ht="14.25" customHeight="1">
      <c r="Q710"/>
    </row>
    <row r="711" spans="17:17" ht="14.25" customHeight="1">
      <c r="Q711"/>
    </row>
    <row r="712" spans="17:17" ht="14.25" customHeight="1">
      <c r="Q712"/>
    </row>
    <row r="713" spans="17:17" ht="14.25" customHeight="1">
      <c r="Q713"/>
    </row>
    <row r="714" spans="17:17" ht="14.25" customHeight="1">
      <c r="Q714"/>
    </row>
    <row r="715" spans="17:17" ht="14.25" customHeight="1">
      <c r="Q715"/>
    </row>
    <row r="716" spans="17:17" ht="14.25" customHeight="1">
      <c r="Q716"/>
    </row>
    <row r="717" spans="17:17" ht="14.25" customHeight="1">
      <c r="Q717"/>
    </row>
    <row r="718" spans="17:17" ht="14.25" customHeight="1">
      <c r="Q718"/>
    </row>
    <row r="719" spans="17:17" ht="14.25" customHeight="1">
      <c r="Q719"/>
    </row>
    <row r="720" spans="17:17" ht="14.25" customHeight="1">
      <c r="Q720"/>
    </row>
    <row r="721" spans="17:17" ht="14.25" customHeight="1">
      <c r="Q721"/>
    </row>
    <row r="722" spans="17:17" ht="14.25" customHeight="1">
      <c r="Q722"/>
    </row>
    <row r="723" spans="17:17" ht="14.25" customHeight="1">
      <c r="Q723"/>
    </row>
    <row r="724" spans="17:17" ht="14.25" customHeight="1">
      <c r="Q724"/>
    </row>
    <row r="725" spans="17:17" ht="14.25" customHeight="1">
      <c r="Q725"/>
    </row>
    <row r="726" spans="17:17" ht="14.25" customHeight="1">
      <c r="Q726"/>
    </row>
    <row r="727" spans="17:17" ht="14.25" customHeight="1">
      <c r="Q727"/>
    </row>
    <row r="728" spans="17:17" ht="14.25" customHeight="1">
      <c r="Q728"/>
    </row>
    <row r="729" spans="17:17" ht="14.25" customHeight="1">
      <c r="Q729"/>
    </row>
    <row r="730" spans="17:17" ht="14.25" customHeight="1">
      <c r="Q730"/>
    </row>
    <row r="731" spans="17:17" ht="14.25" customHeight="1">
      <c r="Q731"/>
    </row>
    <row r="732" spans="17:17" ht="14.25" customHeight="1">
      <c r="Q732"/>
    </row>
    <row r="733" spans="17:17" ht="14.25" customHeight="1">
      <c r="Q733"/>
    </row>
    <row r="734" spans="17:17" ht="14.25" customHeight="1">
      <c r="Q734"/>
    </row>
    <row r="735" spans="17:17" ht="14.25" customHeight="1">
      <c r="Q735"/>
    </row>
    <row r="736" spans="17:17" ht="14.25" customHeight="1">
      <c r="Q736"/>
    </row>
    <row r="737" spans="17:17" ht="14.25" customHeight="1">
      <c r="Q737"/>
    </row>
    <row r="738" spans="17:17" ht="14.25" customHeight="1">
      <c r="Q738"/>
    </row>
    <row r="739" spans="17:17" ht="14.25" customHeight="1">
      <c r="Q739"/>
    </row>
    <row r="740" spans="17:17" ht="14.25" customHeight="1">
      <c r="Q740"/>
    </row>
    <row r="741" spans="17:17" ht="14.25" customHeight="1">
      <c r="Q741"/>
    </row>
    <row r="742" spans="17:17" ht="14.25" customHeight="1">
      <c r="Q742"/>
    </row>
    <row r="743" spans="17:17" ht="14.25" customHeight="1">
      <c r="Q743"/>
    </row>
    <row r="744" spans="17:17" ht="14.25" customHeight="1">
      <c r="Q744"/>
    </row>
    <row r="745" spans="17:17" ht="14.25" customHeight="1">
      <c r="Q745"/>
    </row>
    <row r="746" spans="17:17" ht="14.25" customHeight="1">
      <c r="Q746"/>
    </row>
    <row r="747" spans="17:17" ht="14.25" customHeight="1">
      <c r="Q747"/>
    </row>
    <row r="748" spans="17:17" ht="14.25" customHeight="1">
      <c r="Q748"/>
    </row>
    <row r="749" spans="17:17" ht="14.25" customHeight="1">
      <c r="Q749"/>
    </row>
    <row r="750" spans="17:17" ht="14.25" customHeight="1">
      <c r="Q750"/>
    </row>
    <row r="751" spans="17:17" ht="14.25" customHeight="1">
      <c r="Q751"/>
    </row>
    <row r="752" spans="17:17" ht="14.25" customHeight="1">
      <c r="Q752"/>
    </row>
    <row r="753" spans="17:17" ht="14.25" customHeight="1">
      <c r="Q753"/>
    </row>
    <row r="754" spans="17:17" ht="14.25" customHeight="1">
      <c r="Q754"/>
    </row>
    <row r="755" spans="17:17" ht="14.25" customHeight="1">
      <c r="Q755"/>
    </row>
    <row r="756" spans="17:17" ht="14.25" customHeight="1">
      <c r="Q756"/>
    </row>
    <row r="757" spans="17:17" ht="14.25" customHeight="1">
      <c r="Q757"/>
    </row>
    <row r="758" spans="17:17" ht="14.25" customHeight="1">
      <c r="Q758"/>
    </row>
    <row r="759" spans="17:17" ht="14.25" customHeight="1">
      <c r="Q759"/>
    </row>
    <row r="760" spans="17:17" ht="14.25" customHeight="1">
      <c r="Q760"/>
    </row>
    <row r="761" spans="17:17" ht="14.25" customHeight="1">
      <c r="Q761"/>
    </row>
    <row r="762" spans="17:17" ht="14.25" customHeight="1">
      <c r="Q762"/>
    </row>
    <row r="763" spans="17:17" ht="14.25" customHeight="1">
      <c r="Q763"/>
    </row>
    <row r="764" spans="17:17" ht="14.25" customHeight="1">
      <c r="Q764"/>
    </row>
    <row r="765" spans="17:17" ht="14.25" customHeight="1">
      <c r="Q765"/>
    </row>
    <row r="766" spans="17:17" ht="14.25" customHeight="1">
      <c r="Q766"/>
    </row>
    <row r="767" spans="17:17" ht="14.25" customHeight="1">
      <c r="Q767"/>
    </row>
    <row r="768" spans="17:17" ht="14.25" customHeight="1">
      <c r="Q768"/>
    </row>
    <row r="769" spans="17:17" ht="14.25" customHeight="1">
      <c r="Q769"/>
    </row>
    <row r="770" spans="17:17" ht="14.25" customHeight="1">
      <c r="Q770"/>
    </row>
    <row r="771" spans="17:17" ht="14.25" customHeight="1">
      <c r="Q771"/>
    </row>
    <row r="772" spans="17:17" ht="14.25" customHeight="1">
      <c r="Q772"/>
    </row>
    <row r="773" spans="17:17" ht="14.25" customHeight="1">
      <c r="Q773"/>
    </row>
    <row r="774" spans="17:17" ht="14.25" customHeight="1">
      <c r="Q774"/>
    </row>
    <row r="775" spans="17:17" ht="14.25" customHeight="1">
      <c r="Q775"/>
    </row>
    <row r="776" spans="17:17" ht="14.25" customHeight="1">
      <c r="Q776"/>
    </row>
    <row r="777" spans="17:17" ht="14.25" customHeight="1">
      <c r="Q777"/>
    </row>
    <row r="778" spans="17:17" ht="14.25" customHeight="1">
      <c r="Q778"/>
    </row>
    <row r="779" spans="17:17" ht="14.25" customHeight="1">
      <c r="Q779"/>
    </row>
    <row r="780" spans="17:17" ht="14.25" customHeight="1">
      <c r="Q780"/>
    </row>
    <row r="781" spans="17:17" ht="14.25" customHeight="1">
      <c r="Q781"/>
    </row>
    <row r="782" spans="17:17" ht="14.25" customHeight="1">
      <c r="Q782"/>
    </row>
    <row r="783" spans="17:17" ht="14.25" customHeight="1">
      <c r="Q783"/>
    </row>
    <row r="784" spans="17:17" ht="14.25" customHeight="1">
      <c r="Q784"/>
    </row>
    <row r="785" spans="17:17" ht="14.25" customHeight="1">
      <c r="Q785"/>
    </row>
    <row r="786" spans="17:17" ht="14.25" customHeight="1">
      <c r="Q786"/>
    </row>
    <row r="787" spans="17:17" ht="14.25" customHeight="1">
      <c r="Q787"/>
    </row>
    <row r="788" spans="17:17" ht="14.25" customHeight="1">
      <c r="Q788"/>
    </row>
    <row r="789" spans="17:17" ht="14.25" customHeight="1">
      <c r="Q789"/>
    </row>
    <row r="790" spans="17:17" ht="14.25" customHeight="1">
      <c r="Q790"/>
    </row>
    <row r="791" spans="17:17" ht="14.25" customHeight="1">
      <c r="Q791"/>
    </row>
    <row r="792" spans="17:17" ht="14.25" customHeight="1">
      <c r="Q792"/>
    </row>
    <row r="793" spans="17:17" ht="14.25" customHeight="1">
      <c r="Q793"/>
    </row>
    <row r="794" spans="17:17" ht="14.25" customHeight="1">
      <c r="Q794"/>
    </row>
    <row r="795" spans="17:17" ht="14.25" customHeight="1">
      <c r="Q795"/>
    </row>
    <row r="796" spans="17:17" ht="14.25" customHeight="1">
      <c r="Q796"/>
    </row>
    <row r="797" spans="17:17" ht="14.25" customHeight="1">
      <c r="Q797"/>
    </row>
    <row r="798" spans="17:17" ht="14.25" customHeight="1">
      <c r="Q798"/>
    </row>
    <row r="799" spans="17:17" ht="14.25" customHeight="1">
      <c r="Q799"/>
    </row>
    <row r="800" spans="17:17" ht="14.25" customHeight="1">
      <c r="Q800"/>
    </row>
    <row r="801" spans="17:17" ht="14.25" customHeight="1">
      <c r="Q801"/>
    </row>
    <row r="802" spans="17:17" ht="14.25" customHeight="1">
      <c r="Q802"/>
    </row>
    <row r="803" spans="17:17" ht="14.25" customHeight="1">
      <c r="Q803"/>
    </row>
    <row r="804" spans="17:17" ht="14.25" customHeight="1">
      <c r="Q804"/>
    </row>
    <row r="805" spans="17:17" ht="14.25" customHeight="1">
      <c r="Q805"/>
    </row>
    <row r="806" spans="17:17" ht="14.25" customHeight="1">
      <c r="Q806"/>
    </row>
    <row r="807" spans="17:17" ht="14.25" customHeight="1">
      <c r="Q807"/>
    </row>
    <row r="808" spans="17:17" ht="14.25" customHeight="1">
      <c r="Q808"/>
    </row>
    <row r="809" spans="17:17" ht="14.25" customHeight="1">
      <c r="Q809"/>
    </row>
    <row r="810" spans="17:17" ht="14.25" customHeight="1">
      <c r="Q810"/>
    </row>
    <row r="811" spans="17:17" ht="14.25" customHeight="1">
      <c r="Q811"/>
    </row>
    <row r="812" spans="17:17" ht="14.25" customHeight="1">
      <c r="Q812"/>
    </row>
    <row r="813" spans="17:17" ht="14.25" customHeight="1">
      <c r="Q813"/>
    </row>
    <row r="814" spans="17:17" ht="14.25" customHeight="1">
      <c r="Q814"/>
    </row>
    <row r="815" spans="17:17" ht="14.25" customHeight="1">
      <c r="Q815"/>
    </row>
    <row r="816" spans="17:17" ht="14.25" customHeight="1">
      <c r="Q816"/>
    </row>
    <row r="817" spans="17:17" ht="14.25" customHeight="1">
      <c r="Q817"/>
    </row>
    <row r="818" spans="17:17" ht="14.25" customHeight="1">
      <c r="Q818"/>
    </row>
    <row r="819" spans="17:17" ht="14.25" customHeight="1">
      <c r="Q819"/>
    </row>
    <row r="820" spans="17:17" ht="14.25" customHeight="1">
      <c r="Q820"/>
    </row>
    <row r="821" spans="17:17" ht="14.25" customHeight="1">
      <c r="Q821"/>
    </row>
    <row r="822" spans="17:17" ht="14.25" customHeight="1">
      <c r="Q822"/>
    </row>
    <row r="823" spans="17:17" ht="14.25" customHeight="1">
      <c r="Q823"/>
    </row>
    <row r="824" spans="17:17" ht="14.25" customHeight="1">
      <c r="Q824"/>
    </row>
    <row r="825" spans="17:17" ht="14.25" customHeight="1">
      <c r="Q825"/>
    </row>
    <row r="826" spans="17:17" ht="14.25" customHeight="1">
      <c r="Q826"/>
    </row>
    <row r="827" spans="17:17" ht="14.25" customHeight="1">
      <c r="Q827"/>
    </row>
    <row r="828" spans="17:17" ht="14.25" customHeight="1">
      <c r="Q828"/>
    </row>
    <row r="829" spans="17:17" ht="14.25" customHeight="1">
      <c r="Q829"/>
    </row>
    <row r="830" spans="17:17" ht="14.25" customHeight="1">
      <c r="Q830"/>
    </row>
    <row r="831" spans="17:17" ht="14.25" customHeight="1">
      <c r="Q831"/>
    </row>
    <row r="832" spans="17:17" ht="14.25" customHeight="1">
      <c r="Q832"/>
    </row>
    <row r="833" spans="17:17" ht="14.25" customHeight="1">
      <c r="Q833"/>
    </row>
    <row r="834" spans="17:17" ht="14.25" customHeight="1">
      <c r="Q834"/>
    </row>
    <row r="835" spans="17:17" ht="14.25" customHeight="1">
      <c r="Q835"/>
    </row>
    <row r="836" spans="17:17" ht="14.25" customHeight="1">
      <c r="Q836"/>
    </row>
    <row r="837" spans="17:17" ht="14.25" customHeight="1">
      <c r="Q837"/>
    </row>
    <row r="838" spans="17:17" ht="14.25" customHeight="1">
      <c r="Q838"/>
    </row>
    <row r="839" spans="17:17" ht="14.25" customHeight="1">
      <c r="Q839"/>
    </row>
    <row r="840" spans="17:17" ht="14.25" customHeight="1">
      <c r="Q840"/>
    </row>
    <row r="841" spans="17:17" ht="14.25" customHeight="1">
      <c r="Q841"/>
    </row>
    <row r="842" spans="17:17" ht="14.25" customHeight="1">
      <c r="Q842"/>
    </row>
    <row r="843" spans="17:17" ht="14.25" customHeight="1">
      <c r="Q843"/>
    </row>
    <row r="844" spans="17:17" ht="14.25" customHeight="1">
      <c r="Q844"/>
    </row>
    <row r="845" spans="17:17" ht="14.25" customHeight="1">
      <c r="Q845"/>
    </row>
    <row r="846" spans="17:17" ht="14.25" customHeight="1">
      <c r="Q846"/>
    </row>
    <row r="847" spans="17:17" ht="14.25" customHeight="1">
      <c r="Q847"/>
    </row>
    <row r="848" spans="17:17" ht="14.25" customHeight="1">
      <c r="Q848"/>
    </row>
    <row r="849" spans="17:17" ht="14.25" customHeight="1">
      <c r="Q849"/>
    </row>
    <row r="850" spans="17:17" ht="14.25" customHeight="1">
      <c r="Q850"/>
    </row>
    <row r="851" spans="17:17" ht="14.25" customHeight="1">
      <c r="Q851"/>
    </row>
    <row r="852" spans="17:17" ht="14.25" customHeight="1">
      <c r="Q852"/>
    </row>
    <row r="853" spans="17:17" ht="14.25" customHeight="1">
      <c r="Q853"/>
    </row>
    <row r="854" spans="17:17" ht="14.25" customHeight="1">
      <c r="Q854"/>
    </row>
    <row r="855" spans="17:17" ht="14.25" customHeight="1">
      <c r="Q855"/>
    </row>
    <row r="856" spans="17:17" ht="14.25" customHeight="1">
      <c r="Q856"/>
    </row>
    <row r="857" spans="17:17" ht="14.25" customHeight="1">
      <c r="Q857"/>
    </row>
    <row r="858" spans="17:17" ht="14.25" customHeight="1">
      <c r="Q858"/>
    </row>
    <row r="859" spans="17:17" ht="14.25" customHeight="1">
      <c r="Q859"/>
    </row>
    <row r="860" spans="17:17" ht="14.25" customHeight="1">
      <c r="Q860"/>
    </row>
    <row r="861" spans="17:17" ht="14.25" customHeight="1">
      <c r="Q861"/>
    </row>
    <row r="862" spans="17:17" ht="14.25" customHeight="1">
      <c r="Q862"/>
    </row>
    <row r="863" spans="17:17" ht="14.25" customHeight="1">
      <c r="Q863"/>
    </row>
    <row r="864" spans="17:17" ht="14.25" customHeight="1">
      <c r="Q864"/>
    </row>
    <row r="865" spans="17:17" ht="14.25" customHeight="1">
      <c r="Q865"/>
    </row>
    <row r="866" spans="17:17" ht="14.25" customHeight="1">
      <c r="Q866"/>
    </row>
    <row r="867" spans="17:17" ht="14.25" customHeight="1">
      <c r="Q867"/>
    </row>
    <row r="868" spans="17:17" ht="14.25" customHeight="1">
      <c r="Q868"/>
    </row>
    <row r="869" spans="17:17" ht="14.25" customHeight="1">
      <c r="Q869"/>
    </row>
    <row r="870" spans="17:17" ht="14.25" customHeight="1">
      <c r="Q870"/>
    </row>
    <row r="871" spans="17:17" ht="14.25" customHeight="1">
      <c r="Q871"/>
    </row>
    <row r="872" spans="17:17" ht="14.25" customHeight="1">
      <c r="Q872"/>
    </row>
    <row r="873" spans="17:17" ht="14.25" customHeight="1">
      <c r="Q873"/>
    </row>
    <row r="874" spans="17:17" ht="14.25" customHeight="1">
      <c r="Q874"/>
    </row>
    <row r="875" spans="17:17" ht="14.25" customHeight="1">
      <c r="Q875"/>
    </row>
    <row r="876" spans="17:17" ht="14.25" customHeight="1">
      <c r="Q876"/>
    </row>
    <row r="877" spans="17:17" ht="14.25" customHeight="1">
      <c r="Q877"/>
    </row>
    <row r="878" spans="17:17" ht="14.25" customHeight="1">
      <c r="Q878"/>
    </row>
    <row r="879" spans="17:17" ht="14.25" customHeight="1">
      <c r="Q879"/>
    </row>
    <row r="880" spans="17:17" ht="14.25" customHeight="1">
      <c r="Q880"/>
    </row>
    <row r="881" spans="17:17" ht="14.25" customHeight="1">
      <c r="Q881"/>
    </row>
    <row r="882" spans="17:17" ht="14.25" customHeight="1">
      <c r="Q882"/>
    </row>
    <row r="883" spans="17:17" ht="14.25" customHeight="1">
      <c r="Q883"/>
    </row>
    <row r="884" spans="17:17" ht="14.25" customHeight="1">
      <c r="Q884"/>
    </row>
    <row r="885" spans="17:17" ht="14.25" customHeight="1">
      <c r="Q885"/>
    </row>
    <row r="886" spans="17:17" ht="14.25" customHeight="1">
      <c r="Q886"/>
    </row>
    <row r="887" spans="17:17" ht="14.25" customHeight="1">
      <c r="Q887"/>
    </row>
    <row r="888" spans="17:17" ht="14.25" customHeight="1">
      <c r="Q888"/>
    </row>
    <row r="889" spans="17:17" ht="14.25" customHeight="1">
      <c r="Q889"/>
    </row>
    <row r="890" spans="17:17" ht="14.25" customHeight="1">
      <c r="Q890"/>
    </row>
    <row r="891" spans="17:17" ht="14.25" customHeight="1">
      <c r="Q891"/>
    </row>
    <row r="892" spans="17:17" ht="14.25" customHeight="1">
      <c r="Q892"/>
    </row>
    <row r="893" spans="17:17" ht="14.25" customHeight="1">
      <c r="Q893"/>
    </row>
    <row r="894" spans="17:17" ht="14.25" customHeight="1">
      <c r="Q894"/>
    </row>
    <row r="895" spans="17:17" ht="14.25" customHeight="1">
      <c r="Q895"/>
    </row>
    <row r="896" spans="17:17" ht="14.25" customHeight="1">
      <c r="Q896"/>
    </row>
    <row r="897" spans="17:17" ht="14.25" customHeight="1">
      <c r="Q897"/>
    </row>
    <row r="898" spans="17:17" ht="14.25" customHeight="1">
      <c r="Q898"/>
    </row>
    <row r="899" spans="17:17" ht="14.25" customHeight="1">
      <c r="Q899"/>
    </row>
    <row r="900" spans="17:17" ht="14.25" customHeight="1">
      <c r="Q900"/>
    </row>
    <row r="901" spans="17:17" ht="14.25" customHeight="1">
      <c r="Q901"/>
    </row>
    <row r="902" spans="17:17" ht="14.25" customHeight="1">
      <c r="Q902"/>
    </row>
    <row r="903" spans="17:17" ht="14.25" customHeight="1">
      <c r="Q903"/>
    </row>
    <row r="904" spans="17:17" ht="14.25" customHeight="1">
      <c r="Q904"/>
    </row>
    <row r="905" spans="17:17" ht="14.25" customHeight="1">
      <c r="Q905"/>
    </row>
    <row r="906" spans="17:17" ht="14.25" customHeight="1">
      <c r="Q906"/>
    </row>
    <row r="907" spans="17:17" ht="14.25" customHeight="1">
      <c r="Q907"/>
    </row>
    <row r="908" spans="17:17" ht="14.25" customHeight="1">
      <c r="Q908"/>
    </row>
    <row r="909" spans="17:17" ht="14.25" customHeight="1">
      <c r="Q909"/>
    </row>
    <row r="910" spans="17:17" ht="14.25" customHeight="1">
      <c r="Q910"/>
    </row>
    <row r="911" spans="17:17" ht="14.25" customHeight="1">
      <c r="Q911"/>
    </row>
    <row r="912" spans="17:17" ht="14.25" customHeight="1">
      <c r="Q912"/>
    </row>
    <row r="913" spans="17:17" ht="14.25" customHeight="1">
      <c r="Q913"/>
    </row>
    <row r="914" spans="17:17" ht="14.25" customHeight="1">
      <c r="Q914"/>
    </row>
    <row r="915" spans="17:17" ht="14.25" customHeight="1">
      <c r="Q915"/>
    </row>
    <row r="916" spans="17:17" ht="14.25" customHeight="1">
      <c r="Q916"/>
    </row>
    <row r="917" spans="17:17" ht="14.25" customHeight="1">
      <c r="Q917"/>
    </row>
    <row r="918" spans="17:17" ht="14.25" customHeight="1">
      <c r="Q918"/>
    </row>
    <row r="919" spans="17:17" ht="14.25" customHeight="1">
      <c r="Q919"/>
    </row>
    <row r="920" spans="17:17" ht="14.25" customHeight="1">
      <c r="Q920"/>
    </row>
    <row r="921" spans="17:17" ht="14.25" customHeight="1">
      <c r="Q921"/>
    </row>
    <row r="922" spans="17:17" ht="14.25" customHeight="1">
      <c r="Q922"/>
    </row>
    <row r="923" spans="17:17" ht="14.25" customHeight="1">
      <c r="Q923"/>
    </row>
    <row r="924" spans="17:17" ht="14.25" customHeight="1">
      <c r="Q924"/>
    </row>
    <row r="925" spans="17:17" ht="14.25" customHeight="1">
      <c r="Q925"/>
    </row>
    <row r="926" spans="17:17" ht="14.25" customHeight="1">
      <c r="Q926"/>
    </row>
    <row r="927" spans="17:17" ht="14.25" customHeight="1">
      <c r="Q927"/>
    </row>
    <row r="928" spans="17:17" ht="14.25" customHeight="1">
      <c r="Q928"/>
    </row>
    <row r="929" spans="17:17" ht="14.25" customHeight="1">
      <c r="Q929"/>
    </row>
    <row r="930" spans="17:17" ht="14.25" customHeight="1">
      <c r="Q930"/>
    </row>
    <row r="931" spans="17:17" ht="14.25" customHeight="1">
      <c r="Q931"/>
    </row>
    <row r="932" spans="17:17" ht="14.25" customHeight="1">
      <c r="Q932"/>
    </row>
    <row r="933" spans="17:17" ht="14.25" customHeight="1">
      <c r="Q933"/>
    </row>
    <row r="934" spans="17:17" ht="14.25" customHeight="1">
      <c r="Q934"/>
    </row>
    <row r="935" spans="17:17" ht="14.25" customHeight="1">
      <c r="Q935"/>
    </row>
    <row r="936" spans="17:17" ht="14.25" customHeight="1">
      <c r="Q936"/>
    </row>
    <row r="937" spans="17:17" ht="14.25" customHeight="1">
      <c r="Q937"/>
    </row>
    <row r="938" spans="17:17" ht="14.25" customHeight="1">
      <c r="Q938"/>
    </row>
    <row r="939" spans="17:17" ht="14.25" customHeight="1">
      <c r="Q939"/>
    </row>
    <row r="940" spans="17:17" ht="14.25" customHeight="1">
      <c r="Q940"/>
    </row>
    <row r="941" spans="17:17" ht="14.25" customHeight="1">
      <c r="Q941"/>
    </row>
    <row r="942" spans="17:17" ht="14.25" customHeight="1">
      <c r="Q942"/>
    </row>
    <row r="943" spans="17:17" ht="14.25" customHeight="1">
      <c r="Q943"/>
    </row>
    <row r="944" spans="17:17" ht="14.25" customHeight="1">
      <c r="Q944"/>
    </row>
    <row r="945" spans="17:17" ht="14.25" customHeight="1">
      <c r="Q945"/>
    </row>
    <row r="946" spans="17:17" ht="14.25" customHeight="1">
      <c r="Q946"/>
    </row>
    <row r="947" spans="17:17" ht="14.25" customHeight="1">
      <c r="Q947"/>
    </row>
    <row r="948" spans="17:17" ht="14.25" customHeight="1">
      <c r="Q948"/>
    </row>
    <row r="949" spans="17:17" ht="14.25" customHeight="1">
      <c r="Q949"/>
    </row>
    <row r="950" spans="17:17" ht="14.25" customHeight="1">
      <c r="Q950"/>
    </row>
    <row r="951" spans="17:17" ht="14.25" customHeight="1">
      <c r="Q951"/>
    </row>
    <row r="952" spans="17:17" ht="14.25" customHeight="1">
      <c r="Q952"/>
    </row>
    <row r="953" spans="17:17" ht="14.25" customHeight="1">
      <c r="Q953"/>
    </row>
    <row r="954" spans="17:17" ht="14.25" customHeight="1">
      <c r="Q954"/>
    </row>
    <row r="955" spans="17:17" ht="14.25" customHeight="1">
      <c r="Q955"/>
    </row>
    <row r="956" spans="17:17" ht="14.25" customHeight="1">
      <c r="Q956"/>
    </row>
    <row r="957" spans="17:17" ht="14.25" customHeight="1">
      <c r="Q957"/>
    </row>
    <row r="958" spans="17:17" ht="14.25" customHeight="1">
      <c r="Q958"/>
    </row>
    <row r="959" spans="17:17" ht="14.25" customHeight="1">
      <c r="Q959"/>
    </row>
    <row r="960" spans="17:17" ht="14.25" customHeight="1">
      <c r="Q960"/>
    </row>
    <row r="961" spans="17:17" ht="14.25" customHeight="1">
      <c r="Q961"/>
    </row>
    <row r="962" spans="17:17" ht="14.25" customHeight="1">
      <c r="Q962"/>
    </row>
    <row r="963" spans="17:17" ht="14.25" customHeight="1">
      <c r="Q963"/>
    </row>
    <row r="964" spans="17:17" ht="14.25" customHeight="1">
      <c r="Q964"/>
    </row>
    <row r="965" spans="17:17" ht="14.25" customHeight="1">
      <c r="Q965"/>
    </row>
    <row r="966" spans="17:17" ht="14.25" customHeight="1">
      <c r="Q966"/>
    </row>
    <row r="967" spans="17:17" ht="14.25" customHeight="1">
      <c r="Q967"/>
    </row>
    <row r="968" spans="17:17" ht="14.25" customHeight="1">
      <c r="Q968"/>
    </row>
    <row r="969" spans="17:17" ht="14.25" customHeight="1">
      <c r="Q969"/>
    </row>
    <row r="970" spans="17:17" ht="14.25" customHeight="1">
      <c r="Q970"/>
    </row>
    <row r="971" spans="17:17" ht="14.25" customHeight="1">
      <c r="Q971"/>
    </row>
    <row r="972" spans="17:17" ht="14.25" customHeight="1">
      <c r="Q972"/>
    </row>
    <row r="973" spans="17:17" ht="14.25" customHeight="1">
      <c r="Q973"/>
    </row>
    <row r="974" spans="17:17" ht="14.25" customHeight="1">
      <c r="Q974"/>
    </row>
    <row r="975" spans="17:17" ht="14.25" customHeight="1">
      <c r="Q975"/>
    </row>
    <row r="976" spans="17:17" ht="14.25" customHeight="1">
      <c r="Q976"/>
    </row>
    <row r="977" spans="17:17" ht="14.25" customHeight="1">
      <c r="Q977"/>
    </row>
    <row r="978" spans="17:17" ht="14.25" customHeight="1">
      <c r="Q978"/>
    </row>
    <row r="979" spans="17:17" ht="14.25" customHeight="1">
      <c r="Q979"/>
    </row>
    <row r="980" spans="17:17" ht="14.25" customHeight="1">
      <c r="Q980"/>
    </row>
    <row r="981" spans="17:17" ht="14.25" customHeight="1">
      <c r="Q981"/>
    </row>
    <row r="982" spans="17:17" ht="14.25" customHeight="1">
      <c r="Q982"/>
    </row>
    <row r="983" spans="17:17" ht="14.25" customHeight="1">
      <c r="Q983"/>
    </row>
    <row r="984" spans="17:17" ht="14.25" customHeight="1">
      <c r="Q984"/>
    </row>
    <row r="985" spans="17:17" ht="14.25" customHeight="1">
      <c r="Q985"/>
    </row>
    <row r="986" spans="17:17" ht="14.25" customHeight="1">
      <c r="Q986"/>
    </row>
    <row r="987" spans="17:17" ht="14.25" customHeight="1">
      <c r="Q987"/>
    </row>
    <row r="988" spans="17:17" ht="14.25" customHeight="1">
      <c r="Q988"/>
    </row>
    <row r="989" spans="17:17" ht="14.25" customHeight="1">
      <c r="Q989"/>
    </row>
    <row r="990" spans="17:17" ht="14.25" customHeight="1">
      <c r="Q990"/>
    </row>
    <row r="991" spans="17:17" ht="14.25" customHeight="1">
      <c r="Q991"/>
    </row>
    <row r="992" spans="17:17" ht="14.25" customHeight="1">
      <c r="Q992"/>
    </row>
    <row r="993" spans="17:17" ht="14.25" customHeight="1">
      <c r="Q993"/>
    </row>
    <row r="994" spans="17:17" ht="14.25" customHeight="1">
      <c r="Q994"/>
    </row>
    <row r="995" spans="17:17" ht="14.25" customHeight="1">
      <c r="Q995"/>
    </row>
    <row r="996" spans="17:17" ht="14.25" customHeight="1">
      <c r="Q996"/>
    </row>
    <row r="997" spans="17:17" ht="14.25" customHeight="1">
      <c r="Q997"/>
    </row>
    <row r="998" spans="17:17" ht="14.25" customHeight="1">
      <c r="Q998"/>
    </row>
    <row r="999" spans="17:17" ht="14.25" customHeight="1">
      <c r="Q999"/>
    </row>
    <row r="1000" spans="17:17" ht="14.25" customHeight="1">
      <c r="Q1000"/>
    </row>
    <row r="1001" spans="17:17" ht="14.25" customHeight="1">
      <c r="Q1001"/>
    </row>
    <row r="1002" spans="17:17" ht="14.25" customHeight="1">
      <c r="Q1002"/>
    </row>
    <row r="1003" spans="17:17" ht="14.25" customHeight="1">
      <c r="Q1003"/>
    </row>
    <row r="1004" spans="17:17" ht="14.25" customHeight="1">
      <c r="Q1004"/>
    </row>
    <row r="1005" spans="17:17" ht="14.25" customHeight="1">
      <c r="Q1005"/>
    </row>
  </sheetData>
  <mergeCells count="10">
    <mergeCell ref="M43:M47"/>
    <mergeCell ref="BY55:BZ57"/>
    <mergeCell ref="BY22:BZ25"/>
    <mergeCell ref="BY26:BZ28"/>
    <mergeCell ref="AI5:BC5"/>
    <mergeCell ref="BY9:BZ11"/>
    <mergeCell ref="BY17:BZ19"/>
    <mergeCell ref="BY29:BZ31"/>
    <mergeCell ref="BY37:BZ38"/>
    <mergeCell ref="BY39:BZ41"/>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962"/>
  <sheetViews>
    <sheetView topLeftCell="A6" zoomScaleNormal="100" workbookViewId="0">
      <pane ySplit="1" topLeftCell="E7" activePane="bottomLeft" state="frozen"/>
      <selection pane="bottomLeft" activeCell="P7" sqref="P7:P9"/>
      <selection activeCell="A6" sqref="A6"/>
    </sheetView>
  </sheetViews>
  <sheetFormatPr defaultColWidth="11.42578125" defaultRowHeight="15" customHeight="1"/>
  <cols>
    <col min="1" max="1" width="35.42578125" customWidth="1"/>
    <col min="2" max="2" width="32" customWidth="1"/>
    <col min="3" max="3" width="30.85546875" customWidth="1"/>
    <col min="4" max="4" width="19.85546875" customWidth="1"/>
    <col min="5" max="5" width="41.7109375" style="72" customWidth="1"/>
    <col min="6" max="6" width="20" customWidth="1"/>
    <col min="7" max="7" width="47.28515625" style="72" customWidth="1"/>
    <col min="8" max="8" width="15.5703125" customWidth="1"/>
    <col min="9" max="9" width="11.42578125" hidden="1" customWidth="1"/>
    <col min="10" max="11" width="15.5703125" hidden="1" customWidth="1"/>
    <col min="12" max="14" width="15.5703125" customWidth="1"/>
    <col min="15" max="15" width="9" customWidth="1"/>
    <col min="16" max="16" width="8.42578125" customWidth="1"/>
    <col min="17" max="17" width="12.28515625" customWidth="1"/>
    <col min="18" max="18" width="11.28515625" customWidth="1"/>
    <col min="19" max="19" width="10.28515625" customWidth="1"/>
    <col min="20" max="20" width="44.140625" customWidth="1"/>
    <col min="21" max="22" width="17.28515625" customWidth="1"/>
    <col min="23" max="27" width="15.5703125" customWidth="1"/>
    <col min="28" max="28" width="63.85546875" customWidth="1"/>
    <col min="29" max="29" width="58.7109375" customWidth="1"/>
    <col min="30" max="30" width="57.5703125" customWidth="1"/>
    <col min="31" max="31" width="63.5703125" customWidth="1"/>
  </cols>
  <sheetData>
    <row r="1" spans="1:31" ht="14.25" customHeight="1"/>
    <row r="2" spans="1:31" ht="14.25" customHeight="1"/>
    <row r="3" spans="1:31" ht="14.25" customHeight="1"/>
    <row r="4" spans="1:31" ht="14.25" customHeight="1"/>
    <row r="5" spans="1:31" ht="15.75" customHeight="1"/>
    <row r="6" spans="1:31" ht="84.75" customHeight="1">
      <c r="A6" s="89" t="s">
        <v>260</v>
      </c>
      <c r="B6" s="89" t="s">
        <v>164</v>
      </c>
      <c r="C6" s="89" t="s">
        <v>267</v>
      </c>
      <c r="D6" s="89" t="s">
        <v>268</v>
      </c>
      <c r="E6" s="89" t="s">
        <v>165</v>
      </c>
      <c r="F6" s="89" t="s">
        <v>270</v>
      </c>
      <c r="G6" s="89" t="s">
        <v>168</v>
      </c>
      <c r="H6" s="89" t="s">
        <v>167</v>
      </c>
      <c r="I6" s="89" t="s">
        <v>275</v>
      </c>
      <c r="J6" s="89" t="s">
        <v>276</v>
      </c>
      <c r="K6" s="89" t="s">
        <v>277</v>
      </c>
      <c r="L6" s="89" t="s">
        <v>278</v>
      </c>
      <c r="M6" s="89" t="s">
        <v>274</v>
      </c>
      <c r="N6" s="89" t="s">
        <v>279</v>
      </c>
      <c r="O6" s="89" t="s">
        <v>599</v>
      </c>
      <c r="P6" s="89" t="s">
        <v>600</v>
      </c>
      <c r="Q6" s="89" t="s">
        <v>601</v>
      </c>
      <c r="R6" s="89" t="s">
        <v>602</v>
      </c>
      <c r="S6" s="89" t="s">
        <v>603</v>
      </c>
      <c r="T6" s="89" t="s">
        <v>282</v>
      </c>
      <c r="U6" s="89" t="s">
        <v>283</v>
      </c>
      <c r="V6" s="89" t="s">
        <v>604</v>
      </c>
      <c r="W6" s="89" t="s">
        <v>284</v>
      </c>
      <c r="X6" s="89" t="s">
        <v>605</v>
      </c>
      <c r="Y6" s="89" t="s">
        <v>606</v>
      </c>
      <c r="Z6" s="89" t="s">
        <v>607</v>
      </c>
      <c r="AA6" s="89" t="s">
        <v>608</v>
      </c>
      <c r="AB6" s="150" t="s">
        <v>609</v>
      </c>
      <c r="AC6" s="150" t="s">
        <v>827</v>
      </c>
      <c r="AD6" s="150" t="s">
        <v>828</v>
      </c>
      <c r="AE6" s="150" t="s">
        <v>829</v>
      </c>
    </row>
    <row r="7" spans="1:31" ht="55.5" customHeight="1">
      <c r="A7" s="374" t="s">
        <v>453</v>
      </c>
      <c r="B7" s="374" t="s">
        <v>668</v>
      </c>
      <c r="C7" s="366" t="s">
        <v>669</v>
      </c>
      <c r="D7" s="366" t="s">
        <v>457</v>
      </c>
      <c r="E7" s="366" t="s">
        <v>670</v>
      </c>
      <c r="F7" s="366" t="s">
        <v>458</v>
      </c>
      <c r="G7" s="366" t="s">
        <v>830</v>
      </c>
      <c r="H7" s="366" t="s">
        <v>461</v>
      </c>
      <c r="I7" s="364">
        <v>0.25</v>
      </c>
      <c r="J7" s="364">
        <v>0.6</v>
      </c>
      <c r="K7" s="364">
        <v>0.8</v>
      </c>
      <c r="L7" s="364">
        <v>1</v>
      </c>
      <c r="M7" s="366" t="s">
        <v>462</v>
      </c>
      <c r="N7" s="364">
        <v>1</v>
      </c>
      <c r="O7" s="157"/>
      <c r="P7" s="364">
        <v>0.61</v>
      </c>
      <c r="Q7" s="364">
        <v>0.75</v>
      </c>
      <c r="R7" s="364">
        <v>1</v>
      </c>
      <c r="S7" s="364">
        <v>1</v>
      </c>
      <c r="T7" s="131" t="s">
        <v>831</v>
      </c>
      <c r="U7" s="132">
        <v>24600000</v>
      </c>
      <c r="V7" s="364">
        <f>+W7*X7+W7*Y7+W7*Z7+W7*AA7+W8*X8+W8*Y8+W8*Z8+W8*AA8+W9*X9+W9*Y9+W9*Z9+W9*AA9</f>
        <v>1</v>
      </c>
      <c r="W7" s="145">
        <v>0.25</v>
      </c>
      <c r="X7" s="145">
        <v>0</v>
      </c>
      <c r="Y7" s="145">
        <v>1</v>
      </c>
      <c r="Z7" s="145"/>
      <c r="AA7" s="145"/>
      <c r="AB7" s="250"/>
      <c r="AC7" s="407" t="s">
        <v>832</v>
      </c>
      <c r="AD7" s="407" t="s">
        <v>833</v>
      </c>
      <c r="AE7" s="407" t="s">
        <v>834</v>
      </c>
    </row>
    <row r="8" spans="1:31" ht="76.5" customHeight="1">
      <c r="A8" s="375"/>
      <c r="B8" s="375"/>
      <c r="C8" s="377"/>
      <c r="D8" s="377"/>
      <c r="E8" s="377"/>
      <c r="F8" s="377"/>
      <c r="G8" s="377"/>
      <c r="H8" s="377"/>
      <c r="I8" s="378"/>
      <c r="J8" s="378">
        <v>0.5</v>
      </c>
      <c r="K8" s="378">
        <v>0.75</v>
      </c>
      <c r="L8" s="378">
        <v>1</v>
      </c>
      <c r="M8" s="377"/>
      <c r="N8" s="378">
        <v>1</v>
      </c>
      <c r="O8" s="158"/>
      <c r="P8" s="378"/>
      <c r="Q8" s="378"/>
      <c r="R8" s="378"/>
      <c r="S8" s="378"/>
      <c r="T8" s="131" t="s">
        <v>835</v>
      </c>
      <c r="U8" s="132">
        <v>41000000</v>
      </c>
      <c r="V8" s="378"/>
      <c r="W8" s="145">
        <v>0.6</v>
      </c>
      <c r="X8" s="145">
        <v>0</v>
      </c>
      <c r="Y8" s="145">
        <v>0.34</v>
      </c>
      <c r="Z8" s="145">
        <v>0.33</v>
      </c>
      <c r="AA8" s="201">
        <v>0.33</v>
      </c>
      <c r="AB8" s="251"/>
      <c r="AC8" s="408"/>
      <c r="AD8" s="408"/>
      <c r="AE8" s="408"/>
    </row>
    <row r="9" spans="1:31" ht="187.5" customHeight="1">
      <c r="A9" s="375"/>
      <c r="B9" s="376"/>
      <c r="C9" s="367"/>
      <c r="D9" s="367"/>
      <c r="E9" s="367"/>
      <c r="F9" s="367"/>
      <c r="G9" s="367"/>
      <c r="H9" s="367"/>
      <c r="I9" s="365"/>
      <c r="J9" s="365">
        <v>0.5</v>
      </c>
      <c r="K9" s="365">
        <v>0.75</v>
      </c>
      <c r="L9" s="365">
        <v>1</v>
      </c>
      <c r="M9" s="367"/>
      <c r="N9" s="365">
        <v>1</v>
      </c>
      <c r="O9" s="159"/>
      <c r="P9" s="365"/>
      <c r="Q9" s="365"/>
      <c r="R9" s="365"/>
      <c r="S9" s="365"/>
      <c r="T9" s="131" t="s">
        <v>836</v>
      </c>
      <c r="U9" s="132">
        <v>65100000</v>
      </c>
      <c r="V9" s="365"/>
      <c r="W9" s="145">
        <v>0.15</v>
      </c>
      <c r="X9" s="145">
        <v>0</v>
      </c>
      <c r="Y9" s="145">
        <v>0.33</v>
      </c>
      <c r="Z9" s="145">
        <v>0.33</v>
      </c>
      <c r="AA9" s="201">
        <v>0.34</v>
      </c>
      <c r="AB9" s="251"/>
      <c r="AC9" s="408"/>
      <c r="AD9" s="408"/>
      <c r="AE9" s="409"/>
    </row>
    <row r="10" spans="1:31" ht="105.75" customHeight="1">
      <c r="A10" s="375"/>
      <c r="B10" s="374" t="s">
        <v>673</v>
      </c>
      <c r="C10" s="366" t="s">
        <v>674</v>
      </c>
      <c r="D10" s="366" t="s">
        <v>457</v>
      </c>
      <c r="E10" s="366" t="s">
        <v>675</v>
      </c>
      <c r="F10" s="366" t="s">
        <v>592</v>
      </c>
      <c r="G10" s="366" t="s">
        <v>676</v>
      </c>
      <c r="H10" s="366" t="s">
        <v>171</v>
      </c>
      <c r="I10" s="364">
        <v>0.25</v>
      </c>
      <c r="J10" s="364">
        <v>0.5</v>
      </c>
      <c r="K10" s="364">
        <v>0.75</v>
      </c>
      <c r="L10" s="364">
        <v>1</v>
      </c>
      <c r="M10" s="366" t="s">
        <v>462</v>
      </c>
      <c r="N10" s="364">
        <v>1</v>
      </c>
      <c r="O10" s="364">
        <v>0.17</v>
      </c>
      <c r="P10" s="364">
        <v>0.6</v>
      </c>
      <c r="Q10" s="364">
        <v>0.8</v>
      </c>
      <c r="R10" s="364">
        <v>1</v>
      </c>
      <c r="S10" s="364">
        <f>+R10</f>
        <v>1</v>
      </c>
      <c r="T10" s="131" t="s">
        <v>677</v>
      </c>
      <c r="U10" s="132">
        <v>0</v>
      </c>
      <c r="V10" s="364">
        <f>+W10*X10+W10*Y10+W10*Z10+W10*AA10+W11*X11+W11*Y11+W11*Z11+W11*AA11</f>
        <v>1</v>
      </c>
      <c r="W10" s="145">
        <v>0.2</v>
      </c>
      <c r="X10" s="145">
        <v>0.15</v>
      </c>
      <c r="Y10" s="145">
        <v>0.5</v>
      </c>
      <c r="Z10" s="145">
        <v>0.35</v>
      </c>
      <c r="AA10" s="201"/>
      <c r="AB10" s="416" t="s">
        <v>837</v>
      </c>
      <c r="AC10" s="416" t="s">
        <v>838</v>
      </c>
      <c r="AD10" s="410" t="s">
        <v>839</v>
      </c>
      <c r="AE10" s="410" t="s">
        <v>840</v>
      </c>
    </row>
    <row r="11" spans="1:31" ht="132.75" customHeight="1">
      <c r="A11" s="376"/>
      <c r="B11" s="376"/>
      <c r="C11" s="367"/>
      <c r="D11" s="367"/>
      <c r="E11" s="367" t="s">
        <v>675</v>
      </c>
      <c r="F11" s="367" t="s">
        <v>592</v>
      </c>
      <c r="G11" s="367" t="s">
        <v>676</v>
      </c>
      <c r="H11" s="367" t="s">
        <v>171</v>
      </c>
      <c r="I11" s="365"/>
      <c r="J11" s="365">
        <v>0.5</v>
      </c>
      <c r="K11" s="365">
        <v>0.75</v>
      </c>
      <c r="L11" s="365">
        <v>1</v>
      </c>
      <c r="M11" s="367" t="s">
        <v>462</v>
      </c>
      <c r="N11" s="365">
        <v>1</v>
      </c>
      <c r="O11" s="365"/>
      <c r="P11" s="365"/>
      <c r="Q11" s="365"/>
      <c r="R11" s="365"/>
      <c r="S11" s="365"/>
      <c r="T11" s="131" t="s">
        <v>679</v>
      </c>
      <c r="U11" s="132">
        <v>78943920</v>
      </c>
      <c r="V11" s="365"/>
      <c r="W11" s="145">
        <v>0.8</v>
      </c>
      <c r="X11" s="145">
        <v>0.18</v>
      </c>
      <c r="Y11" s="145">
        <v>0.42</v>
      </c>
      <c r="Z11" s="145">
        <v>0.2</v>
      </c>
      <c r="AA11" s="201">
        <v>0.2</v>
      </c>
      <c r="AB11" s="416"/>
      <c r="AC11" s="416"/>
      <c r="AD11" s="410"/>
      <c r="AE11" s="410"/>
    </row>
    <row r="12" spans="1:31" ht="72" customHeight="1">
      <c r="A12" s="371"/>
      <c r="B12" s="348" t="s">
        <v>701</v>
      </c>
      <c r="C12" s="351" t="s">
        <v>669</v>
      </c>
      <c r="D12" s="162" t="s">
        <v>457</v>
      </c>
      <c r="E12" s="162" t="s">
        <v>702</v>
      </c>
      <c r="F12" s="351" t="s">
        <v>458</v>
      </c>
      <c r="G12" s="351" t="s">
        <v>703</v>
      </c>
      <c r="H12" s="162" t="s">
        <v>171</v>
      </c>
      <c r="I12" s="327">
        <v>0.25</v>
      </c>
      <c r="J12" s="327">
        <v>0.5</v>
      </c>
      <c r="K12" s="327">
        <v>0.75</v>
      </c>
      <c r="L12" s="162">
        <v>100</v>
      </c>
      <c r="M12" s="162">
        <v>100</v>
      </c>
      <c r="N12" s="327">
        <v>1</v>
      </c>
      <c r="O12" s="351"/>
      <c r="P12" s="327">
        <v>0.5</v>
      </c>
      <c r="Q12" s="327">
        <v>0.75</v>
      </c>
      <c r="R12" s="327">
        <v>1</v>
      </c>
      <c r="S12" s="327">
        <f>+R12</f>
        <v>1</v>
      </c>
      <c r="T12" s="136" t="s">
        <v>704</v>
      </c>
      <c r="U12" s="134">
        <v>0</v>
      </c>
      <c r="V12" s="389">
        <f>+W12*X12+W12*Y12+W12*Z12+W12*AA12+W13*X13+W13*Y13+W13*Z13+W13*AA13+W14*X14+W14*Y14+W14*Z14+W14*AA14+W15*X15+W15*Y15+W15*Z15+W15*AA15+W16*X16+W16*Y16+W16*Z16+W16*AA16</f>
        <v>1.0000000000000002</v>
      </c>
      <c r="W12" s="135">
        <v>0.2</v>
      </c>
      <c r="X12" s="135">
        <v>0.25</v>
      </c>
      <c r="Y12" s="135">
        <v>0.25</v>
      </c>
      <c r="Z12" s="135">
        <v>0.25</v>
      </c>
      <c r="AA12" s="183">
        <v>0.25</v>
      </c>
      <c r="AB12" s="252" t="s">
        <v>705</v>
      </c>
      <c r="AC12" s="401" t="s">
        <v>841</v>
      </c>
      <c r="AD12" s="401" t="s">
        <v>842</v>
      </c>
      <c r="AE12" s="401" t="s">
        <v>843</v>
      </c>
    </row>
    <row r="13" spans="1:31" ht="57.75" customHeight="1">
      <c r="A13" s="372"/>
      <c r="B13" s="350" t="s">
        <v>706</v>
      </c>
      <c r="C13" s="352" t="s">
        <v>669</v>
      </c>
      <c r="D13" s="163" t="s">
        <v>457</v>
      </c>
      <c r="E13" s="163" t="s">
        <v>702</v>
      </c>
      <c r="F13" s="352"/>
      <c r="G13" s="352"/>
      <c r="H13" s="163" t="s">
        <v>171</v>
      </c>
      <c r="I13" s="328"/>
      <c r="J13" s="328"/>
      <c r="K13" s="328"/>
      <c r="L13" s="163">
        <v>100</v>
      </c>
      <c r="M13" s="163">
        <v>100</v>
      </c>
      <c r="N13" s="328"/>
      <c r="O13" s="352"/>
      <c r="P13" s="328"/>
      <c r="Q13" s="328"/>
      <c r="R13" s="328"/>
      <c r="S13" s="328"/>
      <c r="T13" s="136" t="s">
        <v>707</v>
      </c>
      <c r="U13" s="134">
        <v>0</v>
      </c>
      <c r="V13" s="397"/>
      <c r="W13" s="135">
        <v>0.2</v>
      </c>
      <c r="X13" s="135">
        <v>0.25</v>
      </c>
      <c r="Y13" s="135">
        <v>0.25</v>
      </c>
      <c r="Z13" s="135">
        <v>0.25</v>
      </c>
      <c r="AA13" s="183">
        <v>0.25</v>
      </c>
      <c r="AB13" s="252" t="s">
        <v>844</v>
      </c>
      <c r="AC13" s="402"/>
      <c r="AD13" s="402"/>
      <c r="AE13" s="402"/>
    </row>
    <row r="14" spans="1:31" ht="47.25" customHeight="1">
      <c r="A14" s="372"/>
      <c r="B14" s="350" t="s">
        <v>706</v>
      </c>
      <c r="C14" s="352" t="s">
        <v>669</v>
      </c>
      <c r="D14" s="163" t="s">
        <v>457</v>
      </c>
      <c r="E14" s="163" t="s">
        <v>702</v>
      </c>
      <c r="F14" s="352"/>
      <c r="G14" s="352"/>
      <c r="H14" s="163" t="s">
        <v>171</v>
      </c>
      <c r="I14" s="328"/>
      <c r="J14" s="328"/>
      <c r="K14" s="328"/>
      <c r="L14" s="163">
        <v>100</v>
      </c>
      <c r="M14" s="163">
        <v>100</v>
      </c>
      <c r="N14" s="328"/>
      <c r="O14" s="352"/>
      <c r="P14" s="328"/>
      <c r="Q14" s="328"/>
      <c r="R14" s="328"/>
      <c r="S14" s="328"/>
      <c r="T14" s="136" t="s">
        <v>519</v>
      </c>
      <c r="U14" s="134">
        <v>0</v>
      </c>
      <c r="V14" s="397"/>
      <c r="W14" s="135">
        <v>0.2</v>
      </c>
      <c r="X14" s="135">
        <v>0.25</v>
      </c>
      <c r="Y14" s="135">
        <v>0.25</v>
      </c>
      <c r="Z14" s="135">
        <v>0.25</v>
      </c>
      <c r="AA14" s="183">
        <v>0.25</v>
      </c>
      <c r="AB14" s="252" t="s">
        <v>705</v>
      </c>
      <c r="AC14" s="402"/>
      <c r="AD14" s="402"/>
      <c r="AE14" s="402"/>
    </row>
    <row r="15" spans="1:31" ht="69" customHeight="1">
      <c r="A15" s="372"/>
      <c r="B15" s="350" t="s">
        <v>706</v>
      </c>
      <c r="C15" s="352" t="s">
        <v>669</v>
      </c>
      <c r="D15" s="163" t="s">
        <v>457</v>
      </c>
      <c r="E15" s="163" t="s">
        <v>702</v>
      </c>
      <c r="F15" s="352"/>
      <c r="G15" s="352"/>
      <c r="H15" s="163" t="s">
        <v>171</v>
      </c>
      <c r="I15" s="328"/>
      <c r="J15" s="328"/>
      <c r="K15" s="328"/>
      <c r="L15" s="163">
        <v>100</v>
      </c>
      <c r="M15" s="163">
        <v>100</v>
      </c>
      <c r="N15" s="328"/>
      <c r="O15" s="352"/>
      <c r="P15" s="328"/>
      <c r="Q15" s="328"/>
      <c r="R15" s="328"/>
      <c r="S15" s="328"/>
      <c r="T15" s="136" t="s">
        <v>845</v>
      </c>
      <c r="U15" s="134">
        <v>0</v>
      </c>
      <c r="V15" s="397"/>
      <c r="W15" s="135">
        <v>0.2</v>
      </c>
      <c r="X15" s="135">
        <v>0.25</v>
      </c>
      <c r="Y15" s="135">
        <v>0.25</v>
      </c>
      <c r="Z15" s="135">
        <v>0.25</v>
      </c>
      <c r="AA15" s="183">
        <v>0.25</v>
      </c>
      <c r="AB15" s="252" t="s">
        <v>709</v>
      </c>
      <c r="AC15" s="402"/>
      <c r="AD15" s="402"/>
      <c r="AE15" s="402"/>
    </row>
    <row r="16" spans="1:31" ht="69" customHeight="1">
      <c r="A16" s="372"/>
      <c r="B16" s="349" t="s">
        <v>706</v>
      </c>
      <c r="C16" s="353" t="s">
        <v>669</v>
      </c>
      <c r="D16" s="164" t="s">
        <v>457</v>
      </c>
      <c r="E16" s="164" t="s">
        <v>702</v>
      </c>
      <c r="F16" s="353"/>
      <c r="G16" s="353"/>
      <c r="H16" s="164" t="s">
        <v>171</v>
      </c>
      <c r="I16" s="329"/>
      <c r="J16" s="329"/>
      <c r="K16" s="329"/>
      <c r="L16" s="164">
        <v>100</v>
      </c>
      <c r="M16" s="164">
        <v>100</v>
      </c>
      <c r="N16" s="329"/>
      <c r="O16" s="353"/>
      <c r="P16" s="329"/>
      <c r="Q16" s="329"/>
      <c r="R16" s="329"/>
      <c r="S16" s="329"/>
      <c r="T16" s="136" t="s">
        <v>710</v>
      </c>
      <c r="U16" s="134">
        <v>0</v>
      </c>
      <c r="V16" s="390"/>
      <c r="W16" s="135">
        <v>0.2</v>
      </c>
      <c r="X16" s="135"/>
      <c r="Y16" s="135"/>
      <c r="Z16" s="135"/>
      <c r="AA16" s="183">
        <v>1</v>
      </c>
      <c r="AB16" s="251"/>
      <c r="AC16" s="402"/>
      <c r="AD16" s="402"/>
      <c r="AE16" s="402"/>
    </row>
    <row r="17" spans="1:31" ht="109.5" customHeight="1">
      <c r="A17" s="372"/>
      <c r="B17" s="342" t="s">
        <v>740</v>
      </c>
      <c r="C17" s="327" t="s">
        <v>741</v>
      </c>
      <c r="D17" s="327" t="s">
        <v>457</v>
      </c>
      <c r="E17" s="327" t="s">
        <v>194</v>
      </c>
      <c r="F17" s="327" t="s">
        <v>563</v>
      </c>
      <c r="G17" s="327" t="s">
        <v>196</v>
      </c>
      <c r="H17" s="327" t="s">
        <v>171</v>
      </c>
      <c r="I17" s="327">
        <v>0.37</v>
      </c>
      <c r="J17" s="327">
        <v>0.54</v>
      </c>
      <c r="K17" s="327">
        <v>0.83</v>
      </c>
      <c r="L17" s="327">
        <v>1</v>
      </c>
      <c r="M17" s="327">
        <v>0.98</v>
      </c>
      <c r="N17" s="327">
        <v>1</v>
      </c>
      <c r="O17" s="327">
        <v>0.37</v>
      </c>
      <c r="P17" s="327">
        <v>0.54169999999999996</v>
      </c>
      <c r="Q17" s="327">
        <v>0.83330000000000004</v>
      </c>
      <c r="R17" s="327">
        <v>1</v>
      </c>
      <c r="S17" s="327">
        <f>+R17</f>
        <v>1</v>
      </c>
      <c r="T17" s="136" t="s">
        <v>566</v>
      </c>
      <c r="U17" s="134">
        <v>0</v>
      </c>
      <c r="V17" s="389">
        <f>+W17*X17+W17*Y17+W17*Z17+W17*AA17+W18*X18+W18*Y18+W18*Z18+W18*AA18</f>
        <v>0.99999999999999989</v>
      </c>
      <c r="W17" s="135">
        <v>0.4</v>
      </c>
      <c r="X17" s="135">
        <v>1</v>
      </c>
      <c r="Y17" s="135">
        <v>0</v>
      </c>
      <c r="Z17" s="135"/>
      <c r="AA17" s="183"/>
      <c r="AB17" s="405" t="s">
        <v>846</v>
      </c>
      <c r="AC17" s="419" t="s">
        <v>847</v>
      </c>
      <c r="AD17" s="417" t="s">
        <v>848</v>
      </c>
      <c r="AE17" s="417" t="s">
        <v>849</v>
      </c>
    </row>
    <row r="18" spans="1:31" ht="89.25" customHeight="1">
      <c r="A18" s="372"/>
      <c r="B18" s="344" t="s">
        <v>740</v>
      </c>
      <c r="C18" s="329" t="s">
        <v>741</v>
      </c>
      <c r="D18" s="329" t="s">
        <v>457</v>
      </c>
      <c r="E18" s="329" t="s">
        <v>194</v>
      </c>
      <c r="F18" s="329" t="s">
        <v>563</v>
      </c>
      <c r="G18" s="329" t="s">
        <v>196</v>
      </c>
      <c r="H18" s="329" t="s">
        <v>171</v>
      </c>
      <c r="I18" s="329"/>
      <c r="J18" s="329"/>
      <c r="K18" s="329">
        <v>0.83</v>
      </c>
      <c r="L18" s="329"/>
      <c r="M18" s="329"/>
      <c r="N18" s="329"/>
      <c r="O18" s="329"/>
      <c r="P18" s="329"/>
      <c r="Q18" s="329"/>
      <c r="R18" s="329"/>
      <c r="S18" s="329"/>
      <c r="T18" s="136" t="s">
        <v>569</v>
      </c>
      <c r="U18" s="134">
        <v>0</v>
      </c>
      <c r="V18" s="390"/>
      <c r="W18" s="135">
        <v>0.6</v>
      </c>
      <c r="X18" s="135">
        <v>0.37</v>
      </c>
      <c r="Y18" s="135">
        <v>0.17</v>
      </c>
      <c r="Z18" s="135">
        <v>0.28999999999999998</v>
      </c>
      <c r="AA18" s="183">
        <v>0.17</v>
      </c>
      <c r="AB18" s="406"/>
      <c r="AC18" s="414"/>
      <c r="AD18" s="418"/>
      <c r="AE18" s="418"/>
    </row>
    <row r="19" spans="1:31" ht="75" customHeight="1">
      <c r="A19" s="372"/>
      <c r="B19" s="179" t="s">
        <v>742</v>
      </c>
      <c r="C19" s="168" t="s">
        <v>743</v>
      </c>
      <c r="D19" s="168" t="s">
        <v>457</v>
      </c>
      <c r="E19" s="168" t="s">
        <v>744</v>
      </c>
      <c r="F19" s="327" t="s">
        <v>572</v>
      </c>
      <c r="G19" s="327" t="s">
        <v>193</v>
      </c>
      <c r="H19" s="168" t="s">
        <v>171</v>
      </c>
      <c r="I19" s="327">
        <v>0.05</v>
      </c>
      <c r="J19" s="327">
        <v>0.15</v>
      </c>
      <c r="K19" s="327">
        <v>0.95</v>
      </c>
      <c r="L19" s="168">
        <v>1</v>
      </c>
      <c r="M19" s="168">
        <v>1</v>
      </c>
      <c r="N19" s="327">
        <v>1</v>
      </c>
      <c r="O19" s="327">
        <v>0.06</v>
      </c>
      <c r="P19" s="327">
        <v>0.1</v>
      </c>
      <c r="Q19" s="327">
        <v>0.95</v>
      </c>
      <c r="R19" s="327">
        <v>1</v>
      </c>
      <c r="S19" s="327">
        <f>+R19</f>
        <v>1</v>
      </c>
      <c r="T19" s="136" t="s">
        <v>574</v>
      </c>
      <c r="U19" s="134">
        <v>0</v>
      </c>
      <c r="V19" s="420">
        <f>+W19*X19+W19*Y19+W19*Z19+W19*AA19+W20*X20+W20*Y20+W20*Z20+W20*AA20</f>
        <v>1</v>
      </c>
      <c r="W19" s="135">
        <v>0.5</v>
      </c>
      <c r="X19" s="135">
        <v>0.05</v>
      </c>
      <c r="Y19" s="135">
        <v>0.24</v>
      </c>
      <c r="Z19" s="135">
        <v>0.63</v>
      </c>
      <c r="AA19" s="183">
        <v>0.08</v>
      </c>
      <c r="AB19" s="405" t="s">
        <v>850</v>
      </c>
      <c r="AC19" s="403" t="s">
        <v>851</v>
      </c>
      <c r="AD19" s="403" t="s">
        <v>852</v>
      </c>
      <c r="AE19" s="410" t="s">
        <v>853</v>
      </c>
    </row>
    <row r="20" spans="1:31" ht="75" customHeight="1">
      <c r="A20" s="372"/>
      <c r="B20" s="180" t="s">
        <v>742</v>
      </c>
      <c r="C20" s="169" t="s">
        <v>743</v>
      </c>
      <c r="D20" s="169" t="s">
        <v>457</v>
      </c>
      <c r="E20" s="169" t="s">
        <v>744</v>
      </c>
      <c r="F20" s="329" t="s">
        <v>572</v>
      </c>
      <c r="G20" s="329" t="s">
        <v>193</v>
      </c>
      <c r="H20" s="169" t="s">
        <v>171</v>
      </c>
      <c r="I20" s="329"/>
      <c r="J20" s="329"/>
      <c r="K20" s="329"/>
      <c r="L20" s="169">
        <v>1</v>
      </c>
      <c r="M20" s="169">
        <v>1</v>
      </c>
      <c r="N20" s="329"/>
      <c r="O20" s="329"/>
      <c r="P20" s="329"/>
      <c r="Q20" s="329"/>
      <c r="R20" s="329"/>
      <c r="S20" s="329"/>
      <c r="T20" s="136" t="s">
        <v>745</v>
      </c>
      <c r="U20" s="134">
        <v>0</v>
      </c>
      <c r="V20" s="421"/>
      <c r="W20" s="135">
        <v>0.5</v>
      </c>
      <c r="X20" s="135">
        <v>0</v>
      </c>
      <c r="Y20" s="135"/>
      <c r="Z20" s="135">
        <v>1</v>
      </c>
      <c r="AA20" s="183"/>
      <c r="AB20" s="406"/>
      <c r="AC20" s="404"/>
      <c r="AD20" s="414"/>
      <c r="AE20" s="405"/>
    </row>
    <row r="21" spans="1:31" ht="42" customHeight="1">
      <c r="A21" s="372"/>
      <c r="B21" s="178" t="s">
        <v>747</v>
      </c>
      <c r="C21" s="168" t="s">
        <v>748</v>
      </c>
      <c r="D21" s="168" t="s">
        <v>457</v>
      </c>
      <c r="E21" s="327" t="s">
        <v>205</v>
      </c>
      <c r="F21" s="327" t="s">
        <v>592</v>
      </c>
      <c r="G21" s="327" t="s">
        <v>749</v>
      </c>
      <c r="H21" s="327" t="s">
        <v>171</v>
      </c>
      <c r="I21" s="327">
        <v>0.27</v>
      </c>
      <c r="J21" s="327">
        <v>0.53</v>
      </c>
      <c r="K21" s="327">
        <v>0.8</v>
      </c>
      <c r="L21" s="168">
        <v>1</v>
      </c>
      <c r="M21" s="327">
        <v>1</v>
      </c>
      <c r="N21" s="327">
        <v>1</v>
      </c>
      <c r="O21" s="327">
        <v>0.27</v>
      </c>
      <c r="P21" s="327">
        <v>0.56000000000000005</v>
      </c>
      <c r="Q21" s="327">
        <v>0.8</v>
      </c>
      <c r="R21" s="327">
        <v>1</v>
      </c>
      <c r="S21" s="327">
        <f>+R21</f>
        <v>1</v>
      </c>
      <c r="T21" s="136" t="s">
        <v>750</v>
      </c>
      <c r="U21" s="134">
        <v>0</v>
      </c>
      <c r="V21" s="389">
        <f>+W21*X21+W21*Y21+W21*Z21+W21*AA21+W22*X22+W22*Y22+W22*Z22+W22*AA22</f>
        <v>1</v>
      </c>
      <c r="W21" s="135">
        <v>0.2</v>
      </c>
      <c r="X21" s="135">
        <v>1</v>
      </c>
      <c r="Y21" s="135"/>
      <c r="Z21" s="135"/>
      <c r="AA21" s="183"/>
      <c r="AB21" s="413" t="s">
        <v>854</v>
      </c>
      <c r="AC21" s="415" t="s">
        <v>855</v>
      </c>
      <c r="AD21" s="411" t="s">
        <v>856</v>
      </c>
      <c r="AE21" s="410" t="s">
        <v>857</v>
      </c>
    </row>
    <row r="22" spans="1:31" ht="87" customHeight="1">
      <c r="A22" s="373"/>
      <c r="B22" s="148" t="s">
        <v>747</v>
      </c>
      <c r="C22" s="169" t="s">
        <v>748</v>
      </c>
      <c r="D22" s="169" t="s">
        <v>457</v>
      </c>
      <c r="E22" s="329" t="s">
        <v>205</v>
      </c>
      <c r="F22" s="329" t="s">
        <v>592</v>
      </c>
      <c r="G22" s="329" t="s">
        <v>749</v>
      </c>
      <c r="H22" s="329" t="s">
        <v>171</v>
      </c>
      <c r="I22" s="329"/>
      <c r="J22" s="329">
        <v>0.53</v>
      </c>
      <c r="K22" s="329"/>
      <c r="L22" s="169">
        <v>1</v>
      </c>
      <c r="M22" s="329">
        <v>100</v>
      </c>
      <c r="N22" s="329">
        <v>1</v>
      </c>
      <c r="O22" s="329"/>
      <c r="P22" s="329"/>
      <c r="Q22" s="329"/>
      <c r="R22" s="329"/>
      <c r="S22" s="329"/>
      <c r="T22" s="138" t="s">
        <v>751</v>
      </c>
      <c r="U22" s="139">
        <v>821056080</v>
      </c>
      <c r="V22" s="390"/>
      <c r="W22" s="140">
        <v>0.8</v>
      </c>
      <c r="X22" s="140">
        <v>0.4</v>
      </c>
      <c r="Y22" s="140">
        <v>0.16</v>
      </c>
      <c r="Z22" s="140">
        <v>0.24</v>
      </c>
      <c r="AA22" s="202">
        <v>0.2</v>
      </c>
      <c r="AB22" s="414"/>
      <c r="AC22" s="415"/>
      <c r="AD22" s="412"/>
      <c r="AE22" s="402"/>
    </row>
    <row r="23" spans="1:31">
      <c r="A23" s="122"/>
      <c r="B23" s="122"/>
      <c r="C23" s="122"/>
      <c r="D23" s="122"/>
      <c r="E23" s="122"/>
      <c r="F23" s="122"/>
      <c r="G23" s="122"/>
      <c r="H23" s="122"/>
      <c r="I23" s="213">
        <f>AVERAGE(I7:I22)</f>
        <v>0.24000000000000002</v>
      </c>
      <c r="J23" s="204">
        <f>AVERAGE(J7:J22)</f>
        <v>0.48500000000000004</v>
      </c>
      <c r="K23" s="204">
        <f>AVERAGE(K7:K22)</f>
        <v>0.79600000000000004</v>
      </c>
      <c r="L23" s="122"/>
      <c r="M23" s="122"/>
      <c r="N23" s="122"/>
      <c r="O23" s="204"/>
      <c r="P23" s="122"/>
      <c r="Q23" s="122"/>
      <c r="R23" s="122"/>
      <c r="S23" s="296">
        <f>AVERAGE(S7:S22)</f>
        <v>1</v>
      </c>
      <c r="T23" s="122"/>
      <c r="U23" s="122"/>
      <c r="V23" s="296">
        <f>AVERAGE(V7:V22)</f>
        <v>1</v>
      </c>
      <c r="W23" s="122"/>
      <c r="X23" s="122"/>
      <c r="Y23" s="122"/>
      <c r="Z23" s="122"/>
      <c r="AA23" s="122"/>
    </row>
    <row r="24" spans="1:31" ht="14.25" customHeight="1">
      <c r="E24"/>
      <c r="G24"/>
      <c r="J24" s="208"/>
      <c r="S24" s="208"/>
      <c r="U24" s="151"/>
      <c r="V24" s="208"/>
    </row>
    <row r="25" spans="1:31" ht="14.25" customHeight="1">
      <c r="E25"/>
      <c r="G25"/>
      <c r="I25" s="214"/>
      <c r="J25" s="208"/>
      <c r="P25" s="208"/>
      <c r="S25" s="208"/>
      <c r="V25" s="208"/>
    </row>
    <row r="26" spans="1:31" ht="14.25" customHeight="1">
      <c r="E26"/>
      <c r="G26"/>
      <c r="S26" s="208"/>
      <c r="V26" s="208"/>
    </row>
    <row r="27" spans="1:31" ht="14.25" customHeight="1">
      <c r="E27"/>
      <c r="G27"/>
      <c r="I27" s="208"/>
      <c r="S27" s="208"/>
      <c r="T27" s="151"/>
      <c r="U27" s="151"/>
      <c r="V27" s="208"/>
    </row>
    <row r="28" spans="1:31" ht="14.25" customHeight="1">
      <c r="E28"/>
      <c r="G28"/>
      <c r="U28" s="151"/>
      <c r="V28" s="208"/>
    </row>
    <row r="29" spans="1:31" ht="14.25" customHeight="1">
      <c r="E29"/>
      <c r="G29"/>
    </row>
    <row r="30" spans="1:31" ht="14.25" customHeight="1">
      <c r="E30"/>
      <c r="G30"/>
    </row>
    <row r="31" spans="1:31" ht="14.25" customHeight="1">
      <c r="E31"/>
      <c r="G31"/>
    </row>
    <row r="32" spans="1:31" ht="14.25" customHeight="1">
      <c r="E32"/>
      <c r="G32"/>
    </row>
    <row r="33" spans="5:7" ht="14.25" customHeight="1">
      <c r="E33"/>
      <c r="G33"/>
    </row>
    <row r="34" spans="5:7" ht="14.25" customHeight="1">
      <c r="E34"/>
      <c r="G34"/>
    </row>
    <row r="35" spans="5:7" ht="14.25" customHeight="1">
      <c r="E35"/>
      <c r="G35"/>
    </row>
    <row r="36" spans="5:7" ht="14.25" customHeight="1">
      <c r="E36"/>
      <c r="G36"/>
    </row>
    <row r="37" spans="5:7" ht="14.25" customHeight="1">
      <c r="E37"/>
      <c r="G37"/>
    </row>
    <row r="38" spans="5:7" ht="14.25" customHeight="1">
      <c r="E38"/>
      <c r="G38"/>
    </row>
    <row r="39" spans="5:7" ht="14.25" customHeight="1">
      <c r="E39"/>
      <c r="G39"/>
    </row>
    <row r="40" spans="5:7" ht="14.25" customHeight="1">
      <c r="E40"/>
      <c r="G40"/>
    </row>
    <row r="41" spans="5:7" ht="14.25" customHeight="1">
      <c r="E41"/>
      <c r="G41"/>
    </row>
    <row r="42" spans="5:7" ht="14.25" customHeight="1">
      <c r="E42"/>
      <c r="G42"/>
    </row>
    <row r="43" spans="5:7" ht="14.25" customHeight="1">
      <c r="E43"/>
      <c r="G43"/>
    </row>
    <row r="44" spans="5:7" ht="14.25" customHeight="1">
      <c r="E44"/>
      <c r="G44"/>
    </row>
    <row r="45" spans="5:7" ht="14.25" customHeight="1">
      <c r="E45"/>
      <c r="G45"/>
    </row>
    <row r="46" spans="5:7" ht="14.25" customHeight="1">
      <c r="E46"/>
      <c r="G46"/>
    </row>
    <row r="47" spans="5:7" ht="14.25" customHeight="1">
      <c r="E47"/>
      <c r="G47"/>
    </row>
    <row r="48" spans="5:7" ht="14.25" customHeight="1">
      <c r="E48"/>
      <c r="G48"/>
    </row>
    <row r="49" spans="5:7" ht="14.25" customHeight="1">
      <c r="E49"/>
      <c r="G49"/>
    </row>
    <row r="50" spans="5:7" ht="14.25" customHeight="1">
      <c r="E50"/>
      <c r="G50"/>
    </row>
    <row r="51" spans="5:7" ht="14.25" customHeight="1">
      <c r="E51"/>
      <c r="G51"/>
    </row>
    <row r="52" spans="5:7" ht="14.25" customHeight="1">
      <c r="E52"/>
      <c r="G52"/>
    </row>
    <row r="53" spans="5:7" ht="14.25" customHeight="1">
      <c r="E53"/>
      <c r="G53"/>
    </row>
    <row r="54" spans="5:7" ht="14.25" customHeight="1">
      <c r="E54"/>
      <c r="G54"/>
    </row>
    <row r="55" spans="5:7" ht="14.25" customHeight="1">
      <c r="E55"/>
      <c r="G55"/>
    </row>
    <row r="56" spans="5:7" ht="14.25" customHeight="1">
      <c r="E56"/>
      <c r="G56"/>
    </row>
    <row r="57" spans="5:7" ht="14.25" customHeight="1">
      <c r="E57"/>
      <c r="G57"/>
    </row>
    <row r="58" spans="5:7" ht="14.25" customHeight="1">
      <c r="E58"/>
      <c r="G58"/>
    </row>
    <row r="59" spans="5:7" ht="14.25" customHeight="1">
      <c r="E59"/>
      <c r="G59"/>
    </row>
    <row r="60" spans="5:7" ht="14.25" customHeight="1">
      <c r="E60"/>
      <c r="G60"/>
    </row>
    <row r="61" spans="5:7" ht="14.25" customHeight="1">
      <c r="E61"/>
      <c r="G61"/>
    </row>
    <row r="62" spans="5:7" ht="14.25" customHeight="1">
      <c r="E62"/>
      <c r="G62"/>
    </row>
    <row r="63" spans="5:7" ht="14.25" customHeight="1">
      <c r="E63"/>
      <c r="G63"/>
    </row>
    <row r="64" spans="5:7" ht="14.25" customHeight="1">
      <c r="E64"/>
      <c r="G64"/>
    </row>
    <row r="65" spans="5:7" ht="14.25" customHeight="1">
      <c r="E65"/>
      <c r="G65"/>
    </row>
    <row r="66" spans="5:7" ht="14.25" customHeight="1">
      <c r="E66"/>
      <c r="G66"/>
    </row>
    <row r="67" spans="5:7" ht="14.25" customHeight="1">
      <c r="E67"/>
      <c r="G67"/>
    </row>
    <row r="68" spans="5:7" ht="14.25" customHeight="1">
      <c r="E68"/>
      <c r="G68"/>
    </row>
    <row r="69" spans="5:7" ht="14.25" customHeight="1">
      <c r="E69"/>
      <c r="G69"/>
    </row>
    <row r="70" spans="5:7" ht="14.25" customHeight="1">
      <c r="E70"/>
      <c r="G70"/>
    </row>
    <row r="71" spans="5:7" ht="14.25" customHeight="1">
      <c r="E71"/>
      <c r="G71"/>
    </row>
    <row r="72" spans="5:7" ht="14.25" customHeight="1">
      <c r="E72"/>
      <c r="G72"/>
    </row>
    <row r="73" spans="5:7" ht="14.25" customHeight="1">
      <c r="E73"/>
      <c r="G73"/>
    </row>
    <row r="74" spans="5:7" ht="14.25" customHeight="1">
      <c r="E74"/>
      <c r="G74"/>
    </row>
    <row r="75" spans="5:7" ht="14.25" customHeight="1">
      <c r="E75"/>
      <c r="G75"/>
    </row>
    <row r="76" spans="5:7" ht="14.25" customHeight="1">
      <c r="E76"/>
      <c r="G76"/>
    </row>
    <row r="77" spans="5:7" ht="14.25" customHeight="1">
      <c r="E77"/>
      <c r="G77"/>
    </row>
    <row r="78" spans="5:7" ht="14.25" customHeight="1">
      <c r="E78"/>
      <c r="G78"/>
    </row>
    <row r="79" spans="5:7" ht="14.25" customHeight="1">
      <c r="E79"/>
      <c r="G79"/>
    </row>
    <row r="80" spans="5: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E245"/>
      <c r="G245"/>
    </row>
    <row r="246" spans="5:7" ht="14.25" customHeight="1">
      <c r="E246"/>
      <c r="G246"/>
    </row>
    <row r="247" spans="5:7" ht="14.25" customHeight="1">
      <c r="E247"/>
      <c r="G247"/>
    </row>
    <row r="248" spans="5:7" ht="14.25" customHeight="1">
      <c r="E248"/>
      <c r="G248"/>
    </row>
    <row r="249" spans="5:7" ht="14.25" customHeight="1">
      <c r="E249"/>
      <c r="G249"/>
    </row>
    <row r="250" spans="5:7" ht="14.25" customHeight="1">
      <c r="E250"/>
      <c r="G250"/>
    </row>
    <row r="251" spans="5:7" ht="14.25" customHeight="1">
      <c r="E251"/>
      <c r="G251"/>
    </row>
    <row r="252" spans="5:7" ht="14.25" customHeight="1">
      <c r="E252"/>
      <c r="G252"/>
    </row>
    <row r="253" spans="5:7" ht="14.25" customHeight="1">
      <c r="E253"/>
      <c r="G253"/>
    </row>
    <row r="254" spans="5:7" ht="14.25" customHeight="1">
      <c r="E254"/>
      <c r="G254"/>
    </row>
    <row r="255" spans="5:7" ht="14.25" customHeight="1">
      <c r="E255"/>
      <c r="G255"/>
    </row>
    <row r="256" spans="5:7" ht="14.25" customHeight="1">
      <c r="E256"/>
      <c r="G256"/>
    </row>
    <row r="257" spans="5:7" ht="14.25" customHeight="1">
      <c r="E257"/>
      <c r="G257"/>
    </row>
    <row r="258" spans="5:7" ht="14.25" customHeight="1">
      <c r="G258"/>
    </row>
    <row r="259" spans="5:7" ht="14.25" customHeight="1">
      <c r="G259"/>
    </row>
    <row r="260" spans="5:7" ht="14.25" customHeight="1">
      <c r="G260"/>
    </row>
    <row r="261" spans="5:7" ht="14.25" customHeight="1">
      <c r="G261"/>
    </row>
    <row r="262" spans="5:7" ht="14.25" customHeight="1">
      <c r="G262"/>
    </row>
    <row r="263" spans="5:7" ht="14.25" customHeight="1">
      <c r="G263"/>
    </row>
    <row r="264" spans="5:7" ht="14.25" customHeight="1">
      <c r="G264"/>
    </row>
    <row r="265" spans="5:7" ht="14.25" customHeight="1">
      <c r="G265"/>
    </row>
    <row r="266" spans="5:7" ht="14.25" customHeight="1">
      <c r="G266"/>
    </row>
    <row r="267" spans="5:7" ht="14.25" customHeight="1">
      <c r="G267"/>
    </row>
    <row r="268" spans="5:7" ht="14.25" customHeight="1">
      <c r="G268"/>
    </row>
    <row r="269" spans="5:7" ht="14.25" customHeight="1">
      <c r="G269"/>
    </row>
    <row r="270" spans="5:7" ht="14.25" customHeight="1">
      <c r="G270"/>
    </row>
    <row r="271" spans="5:7" ht="14.25" customHeight="1">
      <c r="G271"/>
    </row>
    <row r="272" spans="5:7" ht="14.25" customHeight="1">
      <c r="G272"/>
    </row>
    <row r="273" spans="7:7" ht="14.25" customHeight="1">
      <c r="G273"/>
    </row>
    <row r="274" spans="7:7" ht="14.25" customHeight="1">
      <c r="G274"/>
    </row>
    <row r="275" spans="7:7" ht="14.25" customHeight="1">
      <c r="G275"/>
    </row>
    <row r="276" spans="7:7" ht="14.25" customHeight="1">
      <c r="G276"/>
    </row>
    <row r="277" spans="7:7" ht="14.25" customHeight="1">
      <c r="G277"/>
    </row>
    <row r="278" spans="7:7" ht="14.25" customHeight="1">
      <c r="G278"/>
    </row>
    <row r="279" spans="7:7" ht="14.25" customHeight="1">
      <c r="G279"/>
    </row>
    <row r="280" spans="7:7" ht="14.25" customHeight="1">
      <c r="G280"/>
    </row>
    <row r="281" spans="7:7" ht="14.25" customHeight="1">
      <c r="G281"/>
    </row>
    <row r="282" spans="7:7" ht="14.25" customHeight="1">
      <c r="G282"/>
    </row>
    <row r="283" spans="7:7" ht="14.25" customHeight="1">
      <c r="G283"/>
    </row>
    <row r="284" spans="7:7" ht="14.25" customHeight="1">
      <c r="G284"/>
    </row>
    <row r="285" spans="7:7" ht="14.25" customHeight="1">
      <c r="G285"/>
    </row>
    <row r="286" spans="7:7" ht="14.25" customHeight="1">
      <c r="G286"/>
    </row>
    <row r="287" spans="7:7" ht="14.25" customHeight="1">
      <c r="G287"/>
    </row>
    <row r="288" spans="7:7" ht="14.25" customHeight="1">
      <c r="G288"/>
    </row>
    <row r="289" spans="7:7" ht="14.25" customHeight="1">
      <c r="G289"/>
    </row>
    <row r="290" spans="7:7" ht="14.25" customHeight="1">
      <c r="G290"/>
    </row>
    <row r="291" spans="7:7" ht="14.25" customHeight="1">
      <c r="G291"/>
    </row>
    <row r="292" spans="7:7" ht="14.25" customHeight="1">
      <c r="G292"/>
    </row>
    <row r="293" spans="7:7" ht="14.25" customHeight="1">
      <c r="G293"/>
    </row>
    <row r="294" spans="7:7" ht="14.25" customHeight="1">
      <c r="G294"/>
    </row>
    <row r="295" spans="7:7" ht="14.25" customHeight="1">
      <c r="G295"/>
    </row>
    <row r="296" spans="7:7" ht="14.25" customHeight="1">
      <c r="G296"/>
    </row>
    <row r="297" spans="7:7" ht="14.25" customHeight="1">
      <c r="G297"/>
    </row>
    <row r="298" spans="7:7" ht="14.25" customHeight="1">
      <c r="G298"/>
    </row>
    <row r="299" spans="7:7" ht="14.25" customHeight="1">
      <c r="G299"/>
    </row>
    <row r="300" spans="7:7" ht="14.25" customHeight="1">
      <c r="G300"/>
    </row>
    <row r="301" spans="7:7" ht="14.25" customHeight="1">
      <c r="G301"/>
    </row>
    <row r="302" spans="7:7" ht="14.25" customHeight="1">
      <c r="G302"/>
    </row>
    <row r="303" spans="7:7" ht="14.25" customHeight="1">
      <c r="G303"/>
    </row>
    <row r="304" spans="7: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row r="950" spans="7:7" ht="14.25" customHeight="1">
      <c r="G950"/>
    </row>
    <row r="951" spans="7:7" ht="14.25" customHeight="1">
      <c r="G951"/>
    </row>
    <row r="952" spans="7:7" ht="14.25" customHeight="1">
      <c r="G952"/>
    </row>
    <row r="953" spans="7:7" ht="14.25" customHeight="1">
      <c r="G953"/>
    </row>
    <row r="954" spans="7:7" ht="14.25" customHeight="1">
      <c r="G954"/>
    </row>
    <row r="955" spans="7:7" ht="14.25" customHeight="1">
      <c r="G955"/>
    </row>
    <row r="956" spans="7:7" ht="14.25" customHeight="1">
      <c r="G956"/>
    </row>
    <row r="957" spans="7:7" ht="14.25" customHeight="1">
      <c r="G957"/>
    </row>
    <row r="958" spans="7:7" ht="14.25" customHeight="1">
      <c r="G958"/>
    </row>
    <row r="959" spans="7:7" ht="14.25" customHeight="1">
      <c r="G959"/>
    </row>
    <row r="960" spans="7:7" ht="14.25" customHeight="1">
      <c r="G960"/>
    </row>
    <row r="961" spans="7:7" ht="14.25" customHeight="1">
      <c r="G961"/>
    </row>
    <row r="962" spans="7:7" ht="14.25" customHeight="1">
      <c r="G962"/>
    </row>
  </sheetData>
  <mergeCells count="121">
    <mergeCell ref="AE10:AE11"/>
    <mergeCell ref="AE17:AE18"/>
    <mergeCell ref="AE19:AE20"/>
    <mergeCell ref="L17:L18"/>
    <mergeCell ref="M17:M18"/>
    <mergeCell ref="AE21:AE22"/>
    <mergeCell ref="AD7:AD9"/>
    <mergeCell ref="V12:V16"/>
    <mergeCell ref="AD19:AD20"/>
    <mergeCell ref="O10:O11"/>
    <mergeCell ref="S10:S11"/>
    <mergeCell ref="P10:P11"/>
    <mergeCell ref="Q10:Q11"/>
    <mergeCell ref="N10:N11"/>
    <mergeCell ref="P21:P22"/>
    <mergeCell ref="Q21:Q22"/>
    <mergeCell ref="R21:R22"/>
    <mergeCell ref="AD17:AD18"/>
    <mergeCell ref="Q19:Q20"/>
    <mergeCell ref="AC17:AC18"/>
    <mergeCell ref="Q17:Q18"/>
    <mergeCell ref="AB17:AB18"/>
    <mergeCell ref="V19:V20"/>
    <mergeCell ref="O12:O16"/>
    <mergeCell ref="S12:S16"/>
    <mergeCell ref="Q12:Q16"/>
    <mergeCell ref="V7:V9"/>
    <mergeCell ref="V10:V11"/>
    <mergeCell ref="AB10:AB11"/>
    <mergeCell ref="AC10:AC11"/>
    <mergeCell ref="L7:L9"/>
    <mergeCell ref="S7:S9"/>
    <mergeCell ref="P7:P9"/>
    <mergeCell ref="Q7:Q9"/>
    <mergeCell ref="N7:N9"/>
    <mergeCell ref="R7:R9"/>
    <mergeCell ref="R10:R11"/>
    <mergeCell ref="A7:A11"/>
    <mergeCell ref="B7:B9"/>
    <mergeCell ref="C7:C9"/>
    <mergeCell ref="D7:D9"/>
    <mergeCell ref="E7:E9"/>
    <mergeCell ref="B10:B11"/>
    <mergeCell ref="C10:C11"/>
    <mergeCell ref="D10:D11"/>
    <mergeCell ref="E10:E11"/>
    <mergeCell ref="F7:F9"/>
    <mergeCell ref="G7:G9"/>
    <mergeCell ref="H7:H9"/>
    <mergeCell ref="M7:M9"/>
    <mergeCell ref="G10:G11"/>
    <mergeCell ref="F10:F11"/>
    <mergeCell ref="H10:H11"/>
    <mergeCell ref="M10:M11"/>
    <mergeCell ref="I7:I9"/>
    <mergeCell ref="J7:J9"/>
    <mergeCell ref="K7:K9"/>
    <mergeCell ref="I10:I11"/>
    <mergeCell ref="J10:J11"/>
    <mergeCell ref="K10:K11"/>
    <mergeCell ref="L10:L11"/>
    <mergeCell ref="A12:A22"/>
    <mergeCell ref="B12:B16"/>
    <mergeCell ref="C12:C16"/>
    <mergeCell ref="F12:F16"/>
    <mergeCell ref="B17:B18"/>
    <mergeCell ref="C17:C18"/>
    <mergeCell ref="D17:D18"/>
    <mergeCell ref="E17:E18"/>
    <mergeCell ref="F17:F18"/>
    <mergeCell ref="F19:F20"/>
    <mergeCell ref="E21:E22"/>
    <mergeCell ref="F21:F22"/>
    <mergeCell ref="G12:G16"/>
    <mergeCell ref="N19:N20"/>
    <mergeCell ref="K21:K22"/>
    <mergeCell ref="N21:N22"/>
    <mergeCell ref="AE7:AE9"/>
    <mergeCell ref="AD12:AD16"/>
    <mergeCell ref="AD10:AD11"/>
    <mergeCell ref="G21:G22"/>
    <mergeCell ref="H21:H22"/>
    <mergeCell ref="G19:G20"/>
    <mergeCell ref="AD21:AD22"/>
    <mergeCell ref="AB21:AB22"/>
    <mergeCell ref="O21:O22"/>
    <mergeCell ref="S21:S22"/>
    <mergeCell ref="AC21:AC22"/>
    <mergeCell ref="G17:G18"/>
    <mergeCell ref="V21:V22"/>
    <mergeCell ref="M21:M22"/>
    <mergeCell ref="I21:I22"/>
    <mergeCell ref="J21:J22"/>
    <mergeCell ref="O17:O18"/>
    <mergeCell ref="V17:V18"/>
    <mergeCell ref="S17:S18"/>
    <mergeCell ref="AC7:AC9"/>
    <mergeCell ref="I12:I16"/>
    <mergeCell ref="I17:I18"/>
    <mergeCell ref="K17:K18"/>
    <mergeCell ref="H17:H18"/>
    <mergeCell ref="I19:I20"/>
    <mergeCell ref="AE12:AE16"/>
    <mergeCell ref="P19:P20"/>
    <mergeCell ref="P12:P16"/>
    <mergeCell ref="K19:K20"/>
    <mergeCell ref="K12:K16"/>
    <mergeCell ref="N12:N16"/>
    <mergeCell ref="N17:N18"/>
    <mergeCell ref="P17:P18"/>
    <mergeCell ref="R12:R16"/>
    <mergeCell ref="R17:R18"/>
    <mergeCell ref="R19:R20"/>
    <mergeCell ref="J12:J16"/>
    <mergeCell ref="J17:J18"/>
    <mergeCell ref="J19:J20"/>
    <mergeCell ref="AC12:AC16"/>
    <mergeCell ref="AC19:AC20"/>
    <mergeCell ref="AB19:AB20"/>
    <mergeCell ref="O19:O20"/>
    <mergeCell ref="S19:S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52"/>
  <sheetViews>
    <sheetView topLeftCell="J6" zoomScaleNormal="100" workbookViewId="0">
      <pane ySplit="1" topLeftCell="A9" activePane="bottomLeft" state="frozen"/>
      <selection pane="bottomLeft" activeCell="E7" sqref="E7:E8"/>
      <selection activeCell="A6" sqref="A6"/>
    </sheetView>
  </sheetViews>
  <sheetFormatPr defaultColWidth="11.42578125" defaultRowHeight="15" customHeight="1"/>
  <cols>
    <col min="1" max="1" width="35.42578125" customWidth="1"/>
    <col min="2" max="2" width="32" customWidth="1"/>
    <col min="3" max="3" width="30.85546875" customWidth="1"/>
    <col min="4" max="4" width="19.85546875" customWidth="1"/>
    <col min="5" max="5" width="39.7109375" style="72" customWidth="1"/>
    <col min="6" max="6" width="20" customWidth="1"/>
    <col min="7" max="7" width="43.85546875" style="72" customWidth="1"/>
    <col min="8" max="9" width="15.5703125" customWidth="1"/>
    <col min="10" max="10" width="11.42578125" hidden="1" customWidth="1"/>
    <col min="11" max="11" width="15.5703125" hidden="1" customWidth="1"/>
    <col min="12" max="12" width="15.5703125" customWidth="1"/>
    <col min="13" max="13" width="15.5703125" hidden="1" customWidth="1"/>
    <col min="14" max="14" width="10.85546875" customWidth="1"/>
    <col min="15" max="15" width="9" customWidth="1"/>
    <col min="16" max="16" width="8.42578125" customWidth="1"/>
    <col min="17" max="17" width="12.28515625" customWidth="1"/>
    <col min="18" max="18" width="11.28515625" customWidth="1"/>
    <col min="19" max="19" width="10.28515625" customWidth="1"/>
    <col min="20" max="20" width="44.140625" customWidth="1"/>
    <col min="21" max="22" width="17.28515625" customWidth="1"/>
    <col min="23" max="27" width="15.5703125" customWidth="1"/>
    <col min="28" max="28" width="61.85546875" customWidth="1"/>
    <col min="29" max="30" width="57.28515625" customWidth="1"/>
    <col min="31" max="31" width="69" customWidth="1"/>
  </cols>
  <sheetData>
    <row r="1" spans="1:31" ht="14.25" customHeight="1"/>
    <row r="2" spans="1:31" ht="14.25" customHeight="1"/>
    <row r="3" spans="1:31" ht="14.25" customHeight="1"/>
    <row r="4" spans="1:31" ht="14.25" customHeight="1"/>
    <row r="5" spans="1:31" ht="15.75" customHeight="1"/>
    <row r="6" spans="1:31" ht="84.75" customHeight="1">
      <c r="A6" s="89" t="s">
        <v>260</v>
      </c>
      <c r="B6" s="89" t="s">
        <v>164</v>
      </c>
      <c r="C6" s="89" t="s">
        <v>267</v>
      </c>
      <c r="D6" s="89" t="s">
        <v>268</v>
      </c>
      <c r="E6" s="89" t="s">
        <v>165</v>
      </c>
      <c r="F6" s="89" t="s">
        <v>270</v>
      </c>
      <c r="G6" s="89" t="s">
        <v>168</v>
      </c>
      <c r="H6" s="89" t="s">
        <v>167</v>
      </c>
      <c r="I6" s="89" t="s">
        <v>274</v>
      </c>
      <c r="J6" s="89" t="s">
        <v>275</v>
      </c>
      <c r="K6" s="89" t="s">
        <v>276</v>
      </c>
      <c r="L6" s="89" t="s">
        <v>277</v>
      </c>
      <c r="M6" s="89" t="s">
        <v>278</v>
      </c>
      <c r="N6" s="89" t="s">
        <v>279</v>
      </c>
      <c r="O6" s="89" t="s">
        <v>599</v>
      </c>
      <c r="P6" s="89" t="s">
        <v>600</v>
      </c>
      <c r="Q6" s="89" t="s">
        <v>601</v>
      </c>
      <c r="R6" s="89" t="s">
        <v>602</v>
      </c>
      <c r="S6" s="89" t="s">
        <v>603</v>
      </c>
      <c r="T6" s="89" t="s">
        <v>282</v>
      </c>
      <c r="U6" s="89" t="s">
        <v>283</v>
      </c>
      <c r="V6" s="89" t="s">
        <v>604</v>
      </c>
      <c r="W6" s="89" t="s">
        <v>284</v>
      </c>
      <c r="X6" s="89" t="s">
        <v>605</v>
      </c>
      <c r="Y6" s="89" t="s">
        <v>606</v>
      </c>
      <c r="Z6" s="89" t="s">
        <v>607</v>
      </c>
      <c r="AA6" s="89" t="s">
        <v>608</v>
      </c>
      <c r="AB6" s="150" t="s">
        <v>609</v>
      </c>
      <c r="AC6" s="150" t="s">
        <v>827</v>
      </c>
      <c r="AD6" s="150" t="s">
        <v>828</v>
      </c>
      <c r="AE6" s="150" t="s">
        <v>829</v>
      </c>
    </row>
    <row r="7" spans="1:31" ht="166.5" customHeight="1">
      <c r="A7" s="386" t="s">
        <v>331</v>
      </c>
      <c r="B7" s="386" t="s">
        <v>89</v>
      </c>
      <c r="C7" s="324" t="s">
        <v>610</v>
      </c>
      <c r="D7" s="324" t="s">
        <v>335</v>
      </c>
      <c r="E7" s="324" t="s">
        <v>611</v>
      </c>
      <c r="F7" s="324" t="s">
        <v>336</v>
      </c>
      <c r="G7" s="324" t="s">
        <v>612</v>
      </c>
      <c r="H7" s="324" t="s">
        <v>171</v>
      </c>
      <c r="I7" s="324">
        <v>0</v>
      </c>
      <c r="J7" s="321">
        <v>0.25</v>
      </c>
      <c r="K7" s="321">
        <v>0.5</v>
      </c>
      <c r="L7" s="321">
        <v>0.75</v>
      </c>
      <c r="M7" s="321">
        <v>1</v>
      </c>
      <c r="N7" s="321">
        <v>1</v>
      </c>
      <c r="O7" s="321">
        <v>0.25</v>
      </c>
      <c r="P7" s="321">
        <v>0.5</v>
      </c>
      <c r="Q7" s="321">
        <v>0.75</v>
      </c>
      <c r="R7" s="321">
        <v>1</v>
      </c>
      <c r="S7" s="321">
        <f>+R7</f>
        <v>1</v>
      </c>
      <c r="T7" s="141" t="s">
        <v>613</v>
      </c>
      <c r="U7" s="143">
        <v>172500000</v>
      </c>
      <c r="V7" s="321">
        <f>+W7*X7+W7*Y7+W7*Z7+W7*AA7+W8*X8+W8*Y8+W8*Z8+W8*AA8</f>
        <v>1</v>
      </c>
      <c r="W7" s="142">
        <v>0.5</v>
      </c>
      <c r="X7" s="142">
        <v>0.15</v>
      </c>
      <c r="Y7" s="142">
        <v>0.25</v>
      </c>
      <c r="Z7" s="142">
        <v>0.35</v>
      </c>
      <c r="AA7" s="142">
        <v>0.25</v>
      </c>
      <c r="AB7" s="238" t="s">
        <v>614</v>
      </c>
      <c r="AC7" s="425" t="s">
        <v>858</v>
      </c>
      <c r="AD7" s="410" t="s">
        <v>859</v>
      </c>
      <c r="AE7" s="410" t="s">
        <v>860</v>
      </c>
    </row>
    <row r="8" spans="1:31" ht="137.25" customHeight="1">
      <c r="A8" s="387"/>
      <c r="B8" s="387"/>
      <c r="C8" s="325"/>
      <c r="D8" s="325"/>
      <c r="E8" s="326" t="s">
        <v>611</v>
      </c>
      <c r="F8" s="326" t="s">
        <v>336</v>
      </c>
      <c r="G8" s="326" t="s">
        <v>612</v>
      </c>
      <c r="H8" s="326" t="s">
        <v>171</v>
      </c>
      <c r="I8" s="326">
        <v>0</v>
      </c>
      <c r="J8" s="323"/>
      <c r="K8" s="323">
        <v>0.5</v>
      </c>
      <c r="L8" s="323">
        <v>0.75</v>
      </c>
      <c r="M8" s="323">
        <v>1</v>
      </c>
      <c r="N8" s="323">
        <v>1</v>
      </c>
      <c r="O8" s="323"/>
      <c r="P8" s="323"/>
      <c r="Q8" s="323"/>
      <c r="R8" s="323"/>
      <c r="S8" s="323"/>
      <c r="T8" s="141" t="s">
        <v>615</v>
      </c>
      <c r="U8" s="143">
        <v>142100000</v>
      </c>
      <c r="V8" s="323"/>
      <c r="W8" s="142">
        <v>0.5</v>
      </c>
      <c r="X8" s="142">
        <v>0.25</v>
      </c>
      <c r="Y8" s="142">
        <v>0.25</v>
      </c>
      <c r="Z8" s="142">
        <v>0.25</v>
      </c>
      <c r="AA8" s="142">
        <v>0.25</v>
      </c>
      <c r="AB8" s="239" t="s">
        <v>861</v>
      </c>
      <c r="AC8" s="425"/>
      <c r="AD8" s="410"/>
      <c r="AE8" s="417"/>
    </row>
    <row r="9" spans="1:31" ht="146.25" customHeight="1">
      <c r="A9" s="387"/>
      <c r="B9" s="386" t="s">
        <v>86</v>
      </c>
      <c r="C9" s="324" t="s">
        <v>610</v>
      </c>
      <c r="D9" s="324" t="s">
        <v>335</v>
      </c>
      <c r="E9" s="324" t="s">
        <v>626</v>
      </c>
      <c r="F9" s="324" t="s">
        <v>336</v>
      </c>
      <c r="G9" s="324" t="s">
        <v>627</v>
      </c>
      <c r="H9" s="324" t="s">
        <v>171</v>
      </c>
      <c r="I9" s="324">
        <v>0</v>
      </c>
      <c r="J9" s="321">
        <v>0.25</v>
      </c>
      <c r="K9" s="321">
        <v>0.5</v>
      </c>
      <c r="L9" s="321">
        <v>0.75</v>
      </c>
      <c r="M9" s="321">
        <v>1</v>
      </c>
      <c r="N9" s="321">
        <v>1</v>
      </c>
      <c r="O9" s="321">
        <v>0.27</v>
      </c>
      <c r="P9" s="321">
        <v>0.51519999999999999</v>
      </c>
      <c r="Q9" s="321">
        <v>0.78800000000000003</v>
      </c>
      <c r="R9" s="321">
        <v>1</v>
      </c>
      <c r="S9" s="321">
        <f>+R9</f>
        <v>1</v>
      </c>
      <c r="T9" s="141" t="s">
        <v>628</v>
      </c>
      <c r="U9" s="143">
        <v>530100000</v>
      </c>
      <c r="V9" s="321">
        <f>+W9*X9+W9*Y9+W9*Z9+W9*AA9+W10*X10+W10*Y10+W10*Z10+W10*AA10</f>
        <v>1</v>
      </c>
      <c r="W9" s="142">
        <v>0.5</v>
      </c>
      <c r="X9" s="142">
        <v>0.25</v>
      </c>
      <c r="Y9" s="142">
        <v>0.25</v>
      </c>
      <c r="Z9" s="142">
        <v>0.25</v>
      </c>
      <c r="AA9" s="142">
        <v>0.25</v>
      </c>
      <c r="AB9" s="238" t="s">
        <v>629</v>
      </c>
      <c r="AC9" s="426" t="s">
        <v>862</v>
      </c>
      <c r="AD9" s="423" t="s">
        <v>863</v>
      </c>
      <c r="AE9" s="410" t="s">
        <v>864</v>
      </c>
    </row>
    <row r="10" spans="1:31" ht="111" customHeight="1">
      <c r="A10" s="387"/>
      <c r="B10" s="388"/>
      <c r="C10" s="326"/>
      <c r="D10" s="326" t="s">
        <v>335</v>
      </c>
      <c r="E10" s="326" t="s">
        <v>626</v>
      </c>
      <c r="F10" s="326" t="s">
        <v>336</v>
      </c>
      <c r="G10" s="326" t="s">
        <v>627</v>
      </c>
      <c r="H10" s="326" t="s">
        <v>171</v>
      </c>
      <c r="I10" s="326">
        <v>0</v>
      </c>
      <c r="J10" s="323"/>
      <c r="K10" s="323">
        <v>0.5</v>
      </c>
      <c r="L10" s="323">
        <v>0.75</v>
      </c>
      <c r="M10" s="323">
        <v>1</v>
      </c>
      <c r="N10" s="323">
        <v>1</v>
      </c>
      <c r="O10" s="323"/>
      <c r="P10" s="323"/>
      <c r="Q10" s="323"/>
      <c r="R10" s="323"/>
      <c r="S10" s="323"/>
      <c r="T10" s="141" t="s">
        <v>630</v>
      </c>
      <c r="U10" s="143">
        <v>190200000</v>
      </c>
      <c r="V10" s="323"/>
      <c r="W10" s="142">
        <v>0.5</v>
      </c>
      <c r="X10" s="142">
        <v>0.15</v>
      </c>
      <c r="Y10" s="142">
        <v>0.25</v>
      </c>
      <c r="Z10" s="142">
        <v>0.35</v>
      </c>
      <c r="AA10" s="142">
        <v>0.25</v>
      </c>
      <c r="AB10" s="239" t="s">
        <v>865</v>
      </c>
      <c r="AC10" s="403"/>
      <c r="AD10" s="424"/>
      <c r="AE10" s="422"/>
    </row>
    <row r="11" spans="1:31" ht="108" customHeight="1">
      <c r="A11" s="387"/>
      <c r="B11" s="386" t="s">
        <v>92</v>
      </c>
      <c r="C11" s="324" t="s">
        <v>610</v>
      </c>
      <c r="D11" s="141" t="s">
        <v>335</v>
      </c>
      <c r="E11" s="141" t="s">
        <v>866</v>
      </c>
      <c r="F11" s="141" t="s">
        <v>336</v>
      </c>
      <c r="G11" s="141" t="s">
        <v>632</v>
      </c>
      <c r="H11" s="141" t="s">
        <v>171</v>
      </c>
      <c r="I11" s="321">
        <v>1</v>
      </c>
      <c r="J11" s="321">
        <v>0</v>
      </c>
      <c r="K11" s="321">
        <v>0.5</v>
      </c>
      <c r="L11" s="321">
        <v>0.75</v>
      </c>
      <c r="M11" s="321">
        <v>1</v>
      </c>
      <c r="N11" s="321">
        <v>1</v>
      </c>
      <c r="O11" s="321">
        <v>0</v>
      </c>
      <c r="P11" s="321">
        <v>0.5</v>
      </c>
      <c r="Q11" s="321">
        <v>0.75</v>
      </c>
      <c r="R11" s="321">
        <v>1</v>
      </c>
      <c r="S11" s="321">
        <f>+R11</f>
        <v>1</v>
      </c>
      <c r="T11" s="141" t="s">
        <v>633</v>
      </c>
      <c r="U11" s="143">
        <v>88000000</v>
      </c>
      <c r="V11" s="321">
        <f>+W11*X11+W11*Y11+W11*Z11+W11*AA11+W12*X12+W12*Y12+W12*Z12+W12*AA12</f>
        <v>1</v>
      </c>
      <c r="W11" s="142">
        <v>0.13</v>
      </c>
      <c r="X11" s="142">
        <v>0.15</v>
      </c>
      <c r="Y11" s="142">
        <v>0.15</v>
      </c>
      <c r="Z11" s="142">
        <v>0.5</v>
      </c>
      <c r="AA11" s="142">
        <v>0.2</v>
      </c>
      <c r="AB11" s="243" t="s">
        <v>634</v>
      </c>
      <c r="AC11" s="241" t="s">
        <v>867</v>
      </c>
      <c r="AD11" s="280" t="s">
        <v>868</v>
      </c>
      <c r="AE11" s="410" t="s">
        <v>869</v>
      </c>
    </row>
    <row r="12" spans="1:31" ht="309" customHeight="1">
      <c r="A12" s="387"/>
      <c r="B12" s="387"/>
      <c r="C12" s="326"/>
      <c r="D12" s="141" t="s">
        <v>335</v>
      </c>
      <c r="E12" s="141" t="s">
        <v>866</v>
      </c>
      <c r="F12" s="141" t="s">
        <v>336</v>
      </c>
      <c r="G12" s="141" t="s">
        <v>632</v>
      </c>
      <c r="H12" s="141" t="s">
        <v>171</v>
      </c>
      <c r="I12" s="323"/>
      <c r="J12" s="323"/>
      <c r="K12" s="323"/>
      <c r="L12" s="323"/>
      <c r="M12" s="323"/>
      <c r="N12" s="323"/>
      <c r="O12" s="323"/>
      <c r="P12" s="323"/>
      <c r="Q12" s="323"/>
      <c r="R12" s="323"/>
      <c r="S12" s="323"/>
      <c r="T12" s="141" t="s">
        <v>386</v>
      </c>
      <c r="U12" s="143">
        <v>1356500000</v>
      </c>
      <c r="V12" s="323"/>
      <c r="W12" s="142">
        <v>0.87</v>
      </c>
      <c r="X12" s="142">
        <v>0</v>
      </c>
      <c r="Y12" s="142">
        <v>0.5</v>
      </c>
      <c r="Z12" s="142">
        <v>0.3</v>
      </c>
      <c r="AA12" s="142">
        <v>0.2</v>
      </c>
      <c r="AB12" s="243" t="s">
        <v>870</v>
      </c>
      <c r="AC12" s="233" t="s">
        <v>871</v>
      </c>
      <c r="AD12" s="240" t="s">
        <v>872</v>
      </c>
      <c r="AE12" s="410"/>
    </row>
    <row r="13" spans="1:31">
      <c r="A13" s="122"/>
      <c r="B13" s="122"/>
      <c r="C13" s="122"/>
      <c r="D13" s="122"/>
      <c r="E13" s="122"/>
      <c r="F13" s="122"/>
      <c r="G13" s="122"/>
      <c r="H13" s="122"/>
      <c r="I13" s="122"/>
      <c r="J13" s="204">
        <f>AVERAGE(J7:J12)</f>
        <v>0.16666666666666666</v>
      </c>
      <c r="K13" s="204">
        <v>0.43</v>
      </c>
      <c r="L13" s="204"/>
      <c r="M13" s="122"/>
      <c r="N13" s="122"/>
      <c r="O13" s="122"/>
      <c r="P13" s="122"/>
      <c r="Q13" s="122"/>
      <c r="R13" s="122"/>
      <c r="S13" s="296">
        <f>AVERAGE(S7:S12)</f>
        <v>1</v>
      </c>
      <c r="T13" s="122"/>
      <c r="U13" s="122"/>
      <c r="V13" s="296">
        <f>AVERAGE(V7:V12)</f>
        <v>1</v>
      </c>
      <c r="W13" s="122"/>
      <c r="X13" s="122"/>
      <c r="Y13" s="122"/>
      <c r="Z13" s="122"/>
      <c r="AA13" s="122"/>
    </row>
    <row r="14" spans="1:31" ht="14.25" customHeight="1">
      <c r="E14"/>
      <c r="G14"/>
      <c r="L14" s="204"/>
      <c r="S14" s="208">
        <f>+DEMANDA!S15</f>
        <v>1</v>
      </c>
    </row>
    <row r="15" spans="1:31" ht="14.25" customHeight="1">
      <c r="E15"/>
      <c r="G15"/>
      <c r="L15" s="208"/>
      <c r="S15" s="208">
        <f>+DEMANDA!S10</f>
        <v>1</v>
      </c>
    </row>
    <row r="16" spans="1:31" ht="14.25" customHeight="1">
      <c r="E16"/>
      <c r="G16"/>
      <c r="L16" s="208"/>
      <c r="S16" s="204">
        <f>+DEMANDA!S7</f>
        <v>1</v>
      </c>
    </row>
    <row r="17" spans="5:22" ht="14.25" customHeight="1">
      <c r="E17"/>
      <c r="G17"/>
      <c r="L17" s="208"/>
      <c r="S17" s="208">
        <v>1</v>
      </c>
      <c r="T17" s="151"/>
      <c r="U17" s="151"/>
      <c r="V17" s="151"/>
    </row>
    <row r="18" spans="5:22" ht="14.25" customHeight="1">
      <c r="E18"/>
      <c r="G18"/>
      <c r="S18" s="208">
        <f>+DAF!S7</f>
        <v>0.61370000000000002</v>
      </c>
      <c r="U18" s="151"/>
      <c r="V18" s="151"/>
    </row>
    <row r="19" spans="5:22" ht="14.25" customHeight="1">
      <c r="E19"/>
      <c r="G19"/>
      <c r="S19" s="208">
        <f>+DAF!S11</f>
        <v>1</v>
      </c>
    </row>
    <row r="20" spans="5:22" ht="14.25" customHeight="1">
      <c r="E20"/>
      <c r="G20"/>
      <c r="S20" s="208">
        <f>AVERAGE(S13:S19)</f>
        <v>0.94481428571428572</v>
      </c>
    </row>
    <row r="21" spans="5:22" ht="14.25" customHeight="1">
      <c r="E21"/>
      <c r="G21"/>
    </row>
    <row r="22" spans="5:22" ht="14.25" customHeight="1">
      <c r="E22"/>
      <c r="G22"/>
    </row>
    <row r="23" spans="5:22" ht="14.25" customHeight="1">
      <c r="E23"/>
      <c r="G23"/>
    </row>
    <row r="24" spans="5:22" ht="14.25" customHeight="1">
      <c r="E24"/>
      <c r="G24"/>
    </row>
    <row r="25" spans="5:22" ht="14.25" customHeight="1">
      <c r="E25"/>
      <c r="G25"/>
    </row>
    <row r="26" spans="5:22" ht="14.25" customHeight="1">
      <c r="E26"/>
      <c r="G26"/>
    </row>
    <row r="27" spans="5:22" ht="14.25" customHeight="1">
      <c r="E27"/>
      <c r="G27"/>
    </row>
    <row r="28" spans="5:22" ht="14.25" customHeight="1">
      <c r="E28"/>
      <c r="G28"/>
    </row>
    <row r="29" spans="5:22" ht="14.25" customHeight="1">
      <c r="E29"/>
      <c r="G29"/>
    </row>
    <row r="30" spans="5:22" ht="14.25" customHeight="1">
      <c r="E30"/>
      <c r="G30"/>
    </row>
    <row r="31" spans="5:22" ht="14.25" customHeight="1">
      <c r="E31"/>
      <c r="G31"/>
    </row>
    <row r="32" spans="5:22" ht="14.25" customHeight="1">
      <c r="E32"/>
      <c r="G32"/>
    </row>
    <row r="33" spans="5:7" ht="14.25" customHeight="1">
      <c r="E33"/>
      <c r="G33"/>
    </row>
    <row r="34" spans="5:7" ht="14.25" customHeight="1">
      <c r="E34"/>
      <c r="G34"/>
    </row>
    <row r="35" spans="5:7" ht="14.25" customHeight="1">
      <c r="E35"/>
      <c r="G35"/>
    </row>
    <row r="36" spans="5:7" ht="14.25" customHeight="1">
      <c r="E36"/>
      <c r="G36"/>
    </row>
    <row r="37" spans="5:7" ht="14.25" customHeight="1">
      <c r="E37"/>
      <c r="G37"/>
    </row>
    <row r="38" spans="5:7" ht="14.25" customHeight="1">
      <c r="E38"/>
      <c r="G38"/>
    </row>
    <row r="39" spans="5:7" ht="14.25" customHeight="1">
      <c r="E39"/>
      <c r="G39"/>
    </row>
    <row r="40" spans="5:7" ht="14.25" customHeight="1">
      <c r="E40"/>
      <c r="G40"/>
    </row>
    <row r="41" spans="5:7" ht="14.25" customHeight="1">
      <c r="E41"/>
      <c r="G41"/>
    </row>
    <row r="42" spans="5:7" ht="14.25" customHeight="1">
      <c r="E42"/>
      <c r="G42"/>
    </row>
    <row r="43" spans="5:7" ht="14.25" customHeight="1">
      <c r="E43"/>
      <c r="G43"/>
    </row>
    <row r="44" spans="5:7" ht="14.25" customHeight="1">
      <c r="E44"/>
      <c r="G44"/>
    </row>
    <row r="45" spans="5:7" ht="14.25" customHeight="1">
      <c r="E45"/>
      <c r="G45"/>
    </row>
    <row r="46" spans="5:7" ht="14.25" customHeight="1">
      <c r="E46"/>
      <c r="G46"/>
    </row>
    <row r="47" spans="5:7" ht="14.25" customHeight="1">
      <c r="E47"/>
      <c r="G47"/>
    </row>
    <row r="48" spans="5:7" ht="14.25" customHeight="1">
      <c r="E48"/>
      <c r="G48"/>
    </row>
    <row r="49" spans="5:7" ht="14.25" customHeight="1">
      <c r="E49"/>
      <c r="G49"/>
    </row>
    <row r="50" spans="5:7" ht="14.25" customHeight="1">
      <c r="E50"/>
      <c r="G50"/>
    </row>
    <row r="51" spans="5:7" ht="14.25" customHeight="1">
      <c r="E51"/>
      <c r="G51"/>
    </row>
    <row r="52" spans="5:7" ht="14.25" customHeight="1">
      <c r="E52"/>
      <c r="G52"/>
    </row>
    <row r="53" spans="5:7" ht="14.25" customHeight="1">
      <c r="E53"/>
      <c r="G53"/>
    </row>
    <row r="54" spans="5:7" ht="14.25" customHeight="1">
      <c r="E54"/>
      <c r="G54"/>
    </row>
    <row r="55" spans="5:7" ht="14.25" customHeight="1">
      <c r="E55"/>
      <c r="G55"/>
    </row>
    <row r="56" spans="5:7" ht="14.25" customHeight="1">
      <c r="E56"/>
      <c r="G56"/>
    </row>
    <row r="57" spans="5:7" ht="14.25" customHeight="1">
      <c r="E57"/>
      <c r="G57"/>
    </row>
    <row r="58" spans="5:7" ht="14.25" customHeight="1">
      <c r="E58"/>
      <c r="G58"/>
    </row>
    <row r="59" spans="5:7" ht="14.25" customHeight="1">
      <c r="E59"/>
      <c r="G59"/>
    </row>
    <row r="60" spans="5:7" ht="14.25" customHeight="1">
      <c r="E60"/>
      <c r="G60"/>
    </row>
    <row r="61" spans="5:7" ht="14.25" customHeight="1">
      <c r="E61"/>
      <c r="G61"/>
    </row>
    <row r="62" spans="5:7" ht="14.25" customHeight="1">
      <c r="E62"/>
      <c r="G62"/>
    </row>
    <row r="63" spans="5:7" ht="14.25" customHeight="1">
      <c r="E63"/>
      <c r="G63"/>
    </row>
    <row r="64" spans="5:7" ht="14.25" customHeight="1">
      <c r="E64"/>
      <c r="G64"/>
    </row>
    <row r="65" spans="5:7" ht="14.25" customHeight="1">
      <c r="E65"/>
      <c r="G65"/>
    </row>
    <row r="66" spans="5:7" ht="14.25" customHeight="1">
      <c r="E66"/>
      <c r="G66"/>
    </row>
    <row r="67" spans="5:7" ht="14.25" customHeight="1">
      <c r="E67"/>
      <c r="G67"/>
    </row>
    <row r="68" spans="5:7" ht="14.25" customHeight="1">
      <c r="E68"/>
      <c r="G68"/>
    </row>
    <row r="69" spans="5:7" ht="14.25" customHeight="1">
      <c r="E69"/>
      <c r="G69"/>
    </row>
    <row r="70" spans="5:7" ht="14.25" customHeight="1">
      <c r="E70"/>
      <c r="G70"/>
    </row>
    <row r="71" spans="5:7" ht="14.25" customHeight="1">
      <c r="E71"/>
      <c r="G71"/>
    </row>
    <row r="72" spans="5:7" ht="14.25" customHeight="1">
      <c r="E72"/>
      <c r="G72"/>
    </row>
    <row r="73" spans="5:7" ht="14.25" customHeight="1">
      <c r="E73"/>
      <c r="G73"/>
    </row>
    <row r="74" spans="5:7" ht="14.25" customHeight="1">
      <c r="E74"/>
      <c r="G74"/>
    </row>
    <row r="75" spans="5:7" ht="14.25" customHeight="1">
      <c r="E75"/>
      <c r="G75"/>
    </row>
    <row r="76" spans="5:7" ht="14.25" customHeight="1">
      <c r="E76"/>
      <c r="G76"/>
    </row>
    <row r="77" spans="5:7" ht="14.25" customHeight="1">
      <c r="E77"/>
      <c r="G77"/>
    </row>
    <row r="78" spans="5:7" ht="14.25" customHeight="1">
      <c r="E78"/>
      <c r="G78"/>
    </row>
    <row r="79" spans="5:7" ht="14.25" customHeight="1">
      <c r="E79"/>
      <c r="G79"/>
    </row>
    <row r="80" spans="5:7" ht="14.25" customHeight="1">
      <c r="E80"/>
      <c r="G80"/>
    </row>
    <row r="81" spans="5:7" ht="14.25" customHeight="1">
      <c r="E81"/>
      <c r="G81"/>
    </row>
    <row r="82" spans="5:7" ht="14.25" customHeight="1">
      <c r="E82"/>
      <c r="G82"/>
    </row>
    <row r="83" spans="5:7" ht="14.25" customHeight="1">
      <c r="E83"/>
      <c r="G83"/>
    </row>
    <row r="84" spans="5:7" ht="14.25" customHeight="1">
      <c r="E84"/>
      <c r="G84"/>
    </row>
    <row r="85" spans="5:7" ht="14.25" customHeight="1">
      <c r="E85"/>
      <c r="G85"/>
    </row>
    <row r="86" spans="5:7" ht="14.25" customHeight="1">
      <c r="E86"/>
      <c r="G86"/>
    </row>
    <row r="87" spans="5:7" ht="14.25" customHeight="1">
      <c r="E87"/>
      <c r="G87"/>
    </row>
    <row r="88" spans="5:7" ht="14.25" customHeight="1">
      <c r="E88"/>
      <c r="G88"/>
    </row>
    <row r="89" spans="5:7" ht="14.25" customHeight="1">
      <c r="E89"/>
      <c r="G89"/>
    </row>
    <row r="90" spans="5:7" ht="14.25" customHeight="1">
      <c r="E90"/>
      <c r="G90"/>
    </row>
    <row r="91" spans="5:7" ht="14.25" customHeight="1">
      <c r="E91"/>
      <c r="G91"/>
    </row>
    <row r="92" spans="5:7" ht="14.25" customHeight="1">
      <c r="E92"/>
      <c r="G92"/>
    </row>
    <row r="93" spans="5:7" ht="14.25" customHeight="1">
      <c r="E93"/>
      <c r="G93"/>
    </row>
    <row r="94" spans="5:7" ht="14.25" customHeight="1">
      <c r="E94"/>
      <c r="G94"/>
    </row>
    <row r="95" spans="5:7" ht="14.25" customHeight="1">
      <c r="E95"/>
      <c r="G95"/>
    </row>
    <row r="96" spans="5:7" ht="14.25" customHeight="1">
      <c r="E96"/>
      <c r="G96"/>
    </row>
    <row r="97" spans="5:7" ht="14.25" customHeight="1">
      <c r="E97"/>
      <c r="G97"/>
    </row>
    <row r="98" spans="5:7" ht="14.25" customHeight="1">
      <c r="E98"/>
      <c r="G98"/>
    </row>
    <row r="99" spans="5:7" ht="14.25" customHeight="1">
      <c r="E99"/>
      <c r="G99"/>
    </row>
    <row r="100" spans="5:7" ht="14.25" customHeight="1">
      <c r="E100"/>
      <c r="G100"/>
    </row>
    <row r="101" spans="5:7" ht="14.25" customHeight="1">
      <c r="E101"/>
      <c r="G101"/>
    </row>
    <row r="102" spans="5:7" ht="14.25" customHeight="1">
      <c r="E102"/>
      <c r="G102"/>
    </row>
    <row r="103" spans="5:7" ht="14.25" customHeight="1">
      <c r="E103"/>
      <c r="G103"/>
    </row>
    <row r="104" spans="5:7" ht="14.25" customHeight="1">
      <c r="E104"/>
      <c r="G104"/>
    </row>
    <row r="105" spans="5:7" ht="14.25" customHeight="1">
      <c r="E105"/>
      <c r="G105"/>
    </row>
    <row r="106" spans="5:7" ht="14.25" customHeight="1">
      <c r="E106"/>
      <c r="G106"/>
    </row>
    <row r="107" spans="5:7" ht="14.25" customHeight="1">
      <c r="E107"/>
      <c r="G107"/>
    </row>
    <row r="108" spans="5:7" ht="14.25" customHeight="1">
      <c r="E108"/>
      <c r="G108"/>
    </row>
    <row r="109" spans="5:7" ht="14.25" customHeight="1">
      <c r="E109"/>
      <c r="G109"/>
    </row>
    <row r="110" spans="5:7" ht="14.25" customHeight="1">
      <c r="E110"/>
      <c r="G110"/>
    </row>
    <row r="111" spans="5:7" ht="14.25" customHeight="1">
      <c r="E111"/>
      <c r="G111"/>
    </row>
    <row r="112" spans="5:7" ht="14.25" customHeight="1">
      <c r="E112"/>
      <c r="G112"/>
    </row>
    <row r="113" spans="5:7" ht="14.25" customHeight="1">
      <c r="E113"/>
      <c r="G113"/>
    </row>
    <row r="114" spans="5:7" ht="14.25" customHeight="1">
      <c r="E114"/>
      <c r="G114"/>
    </row>
    <row r="115" spans="5:7" ht="14.25" customHeight="1">
      <c r="E115"/>
      <c r="G115"/>
    </row>
    <row r="116" spans="5:7" ht="14.25" customHeight="1">
      <c r="E116"/>
      <c r="G116"/>
    </row>
    <row r="117" spans="5:7" ht="14.25" customHeight="1">
      <c r="E117"/>
      <c r="G117"/>
    </row>
    <row r="118" spans="5:7" ht="14.25" customHeight="1">
      <c r="E118"/>
      <c r="G118"/>
    </row>
    <row r="119" spans="5:7" ht="14.25" customHeight="1">
      <c r="E119"/>
      <c r="G119"/>
    </row>
    <row r="120" spans="5:7" ht="14.25" customHeight="1">
      <c r="E120"/>
      <c r="G120"/>
    </row>
    <row r="121" spans="5:7" ht="14.25" customHeight="1">
      <c r="E121"/>
      <c r="G121"/>
    </row>
    <row r="122" spans="5:7" ht="14.25" customHeight="1">
      <c r="E122"/>
      <c r="G122"/>
    </row>
    <row r="123" spans="5:7" ht="14.25" customHeight="1">
      <c r="E123"/>
      <c r="G123"/>
    </row>
    <row r="124" spans="5:7" ht="14.25" customHeight="1">
      <c r="E124"/>
      <c r="G124"/>
    </row>
    <row r="125" spans="5:7" ht="14.25" customHeight="1">
      <c r="E125"/>
      <c r="G125"/>
    </row>
    <row r="126" spans="5:7" ht="14.25" customHeight="1">
      <c r="E126"/>
      <c r="G126"/>
    </row>
    <row r="127" spans="5:7" ht="14.25" customHeight="1">
      <c r="E127"/>
      <c r="G127"/>
    </row>
    <row r="128" spans="5:7" ht="14.25" customHeight="1">
      <c r="E128"/>
      <c r="G128"/>
    </row>
    <row r="129" spans="5:7" ht="14.25" customHeight="1">
      <c r="E129"/>
      <c r="G129"/>
    </row>
    <row r="130" spans="5:7" ht="14.25" customHeight="1">
      <c r="E130"/>
      <c r="G130"/>
    </row>
    <row r="131" spans="5:7" ht="14.25" customHeight="1">
      <c r="E131"/>
      <c r="G131"/>
    </row>
    <row r="132" spans="5:7" ht="14.25" customHeight="1">
      <c r="E132"/>
      <c r="G132"/>
    </row>
    <row r="133" spans="5:7" ht="14.25" customHeight="1">
      <c r="E133"/>
      <c r="G133"/>
    </row>
    <row r="134" spans="5:7" ht="14.25" customHeight="1">
      <c r="E134"/>
      <c r="G134"/>
    </row>
    <row r="135" spans="5:7" ht="14.25" customHeight="1">
      <c r="E135"/>
      <c r="G135"/>
    </row>
    <row r="136" spans="5:7" ht="14.25" customHeight="1">
      <c r="E136"/>
      <c r="G136"/>
    </row>
    <row r="137" spans="5:7" ht="14.25" customHeight="1">
      <c r="E137"/>
      <c r="G137"/>
    </row>
    <row r="138" spans="5:7" ht="14.25" customHeight="1">
      <c r="E138"/>
      <c r="G138"/>
    </row>
    <row r="139" spans="5:7" ht="14.25" customHeight="1">
      <c r="E139"/>
      <c r="G139"/>
    </row>
    <row r="140" spans="5:7" ht="14.25" customHeight="1">
      <c r="E140"/>
      <c r="G140"/>
    </row>
    <row r="141" spans="5:7" ht="14.25" customHeight="1">
      <c r="E141"/>
      <c r="G141"/>
    </row>
    <row r="142" spans="5:7" ht="14.25" customHeight="1">
      <c r="E142"/>
      <c r="G142"/>
    </row>
    <row r="143" spans="5:7" ht="14.25" customHeight="1">
      <c r="E143"/>
      <c r="G143"/>
    </row>
    <row r="144" spans="5:7" ht="14.25" customHeight="1">
      <c r="E144"/>
      <c r="G144"/>
    </row>
    <row r="145" spans="5:7" ht="14.25" customHeight="1">
      <c r="E145"/>
      <c r="G145"/>
    </row>
    <row r="146" spans="5:7" ht="14.25" customHeight="1">
      <c r="E146"/>
      <c r="G146"/>
    </row>
    <row r="147" spans="5:7" ht="14.25" customHeight="1">
      <c r="E147"/>
      <c r="G147"/>
    </row>
    <row r="148" spans="5:7" ht="14.25" customHeight="1">
      <c r="E148"/>
      <c r="G148"/>
    </row>
    <row r="149" spans="5:7" ht="14.25" customHeight="1">
      <c r="E149"/>
      <c r="G149"/>
    </row>
    <row r="150" spans="5:7" ht="14.25" customHeight="1">
      <c r="E150"/>
      <c r="G150"/>
    </row>
    <row r="151" spans="5:7" ht="14.25" customHeight="1">
      <c r="E151"/>
      <c r="G151"/>
    </row>
    <row r="152" spans="5:7" ht="14.25" customHeight="1">
      <c r="E152"/>
      <c r="G152"/>
    </row>
    <row r="153" spans="5:7" ht="14.25" customHeight="1">
      <c r="E153"/>
      <c r="G153"/>
    </row>
    <row r="154" spans="5:7" ht="14.25" customHeight="1">
      <c r="E154"/>
      <c r="G154"/>
    </row>
    <row r="155" spans="5:7" ht="14.25" customHeight="1">
      <c r="E155"/>
      <c r="G155"/>
    </row>
    <row r="156" spans="5:7" ht="14.25" customHeight="1">
      <c r="E156"/>
      <c r="G156"/>
    </row>
    <row r="157" spans="5:7" ht="14.25" customHeight="1">
      <c r="E157"/>
      <c r="G157"/>
    </row>
    <row r="158" spans="5:7" ht="14.25" customHeight="1">
      <c r="E158"/>
      <c r="G158"/>
    </row>
    <row r="159" spans="5:7" ht="14.25" customHeight="1">
      <c r="E159"/>
      <c r="G159"/>
    </row>
    <row r="160" spans="5:7" ht="14.25" customHeight="1">
      <c r="E160"/>
      <c r="G160"/>
    </row>
    <row r="161" spans="5:7" ht="14.25" customHeight="1">
      <c r="E161"/>
      <c r="G161"/>
    </row>
    <row r="162" spans="5:7" ht="14.25" customHeight="1">
      <c r="E162"/>
      <c r="G162"/>
    </row>
    <row r="163" spans="5:7" ht="14.25" customHeight="1">
      <c r="E163"/>
      <c r="G163"/>
    </row>
    <row r="164" spans="5:7" ht="14.25" customHeight="1">
      <c r="E164"/>
      <c r="G164"/>
    </row>
    <row r="165" spans="5:7" ht="14.25" customHeight="1">
      <c r="E165"/>
      <c r="G165"/>
    </row>
    <row r="166" spans="5:7" ht="14.25" customHeight="1">
      <c r="E166"/>
      <c r="G166"/>
    </row>
    <row r="167" spans="5:7" ht="14.25" customHeight="1">
      <c r="E167"/>
      <c r="G167"/>
    </row>
    <row r="168" spans="5:7" ht="14.25" customHeight="1">
      <c r="E168"/>
      <c r="G168"/>
    </row>
    <row r="169" spans="5:7" ht="14.25" customHeight="1">
      <c r="E169"/>
      <c r="G169"/>
    </row>
    <row r="170" spans="5:7" ht="14.25" customHeight="1">
      <c r="E170"/>
      <c r="G170"/>
    </row>
    <row r="171" spans="5:7" ht="14.25" customHeight="1">
      <c r="E171"/>
      <c r="G171"/>
    </row>
    <row r="172" spans="5:7" ht="14.25" customHeight="1">
      <c r="E172"/>
      <c r="G172"/>
    </row>
    <row r="173" spans="5:7" ht="14.25" customHeight="1">
      <c r="E173"/>
      <c r="G173"/>
    </row>
    <row r="174" spans="5:7" ht="14.25" customHeight="1">
      <c r="E174"/>
      <c r="G174"/>
    </row>
    <row r="175" spans="5:7" ht="14.25" customHeight="1">
      <c r="E175"/>
      <c r="G175"/>
    </row>
    <row r="176" spans="5:7" ht="14.25" customHeight="1">
      <c r="E176"/>
      <c r="G176"/>
    </row>
    <row r="177" spans="5:7" ht="14.25" customHeight="1">
      <c r="E177"/>
      <c r="G177"/>
    </row>
    <row r="178" spans="5:7" ht="14.25" customHeight="1">
      <c r="E178"/>
      <c r="G178"/>
    </row>
    <row r="179" spans="5:7" ht="14.25" customHeight="1">
      <c r="E179"/>
      <c r="G179"/>
    </row>
    <row r="180" spans="5:7" ht="14.25" customHeight="1">
      <c r="E180"/>
      <c r="G180"/>
    </row>
    <row r="181" spans="5:7" ht="14.25" customHeight="1">
      <c r="E181"/>
      <c r="G181"/>
    </row>
    <row r="182" spans="5:7" ht="14.25" customHeight="1">
      <c r="E182"/>
      <c r="G182"/>
    </row>
    <row r="183" spans="5:7" ht="14.25" customHeight="1">
      <c r="E183"/>
      <c r="G183"/>
    </row>
    <row r="184" spans="5:7" ht="14.25" customHeight="1">
      <c r="E184"/>
      <c r="G184"/>
    </row>
    <row r="185" spans="5:7" ht="14.25" customHeight="1">
      <c r="E185"/>
      <c r="G185"/>
    </row>
    <row r="186" spans="5:7" ht="14.25" customHeight="1">
      <c r="E186"/>
      <c r="G186"/>
    </row>
    <row r="187" spans="5:7" ht="14.25" customHeight="1">
      <c r="E187"/>
      <c r="G187"/>
    </row>
    <row r="188" spans="5:7" ht="14.25" customHeight="1">
      <c r="E188"/>
      <c r="G188"/>
    </row>
    <row r="189" spans="5:7" ht="14.25" customHeight="1">
      <c r="E189"/>
      <c r="G189"/>
    </row>
    <row r="190" spans="5:7" ht="14.25" customHeight="1">
      <c r="E190"/>
      <c r="G190"/>
    </row>
    <row r="191" spans="5:7" ht="14.25" customHeight="1">
      <c r="E191"/>
      <c r="G191"/>
    </row>
    <row r="192" spans="5:7" ht="14.25" customHeight="1">
      <c r="E192"/>
      <c r="G192"/>
    </row>
    <row r="193" spans="5:7" ht="14.25" customHeight="1">
      <c r="E193"/>
      <c r="G193"/>
    </row>
    <row r="194" spans="5:7" ht="14.25" customHeight="1">
      <c r="E194"/>
      <c r="G194"/>
    </row>
    <row r="195" spans="5:7" ht="14.25" customHeight="1">
      <c r="E195"/>
      <c r="G195"/>
    </row>
    <row r="196" spans="5:7" ht="14.25" customHeight="1">
      <c r="E196"/>
      <c r="G196"/>
    </row>
    <row r="197" spans="5:7" ht="14.25" customHeight="1">
      <c r="E197"/>
      <c r="G197"/>
    </row>
    <row r="198" spans="5:7" ht="14.25" customHeight="1">
      <c r="E198"/>
      <c r="G198"/>
    </row>
    <row r="199" spans="5:7" ht="14.25" customHeight="1">
      <c r="E199"/>
      <c r="G199"/>
    </row>
    <row r="200" spans="5:7" ht="14.25" customHeight="1">
      <c r="E200"/>
      <c r="G200"/>
    </row>
    <row r="201" spans="5:7" ht="14.25" customHeight="1">
      <c r="E201"/>
      <c r="G201"/>
    </row>
    <row r="202" spans="5:7" ht="14.25" customHeight="1">
      <c r="E202"/>
      <c r="G202"/>
    </row>
    <row r="203" spans="5:7" ht="14.25" customHeight="1">
      <c r="E203"/>
      <c r="G203"/>
    </row>
    <row r="204" spans="5:7" ht="14.25" customHeight="1">
      <c r="E204"/>
      <c r="G204"/>
    </row>
    <row r="205" spans="5:7" ht="14.25" customHeight="1">
      <c r="E205"/>
      <c r="G205"/>
    </row>
    <row r="206" spans="5:7" ht="14.25" customHeight="1">
      <c r="E206"/>
      <c r="G206"/>
    </row>
    <row r="207" spans="5:7" ht="14.25" customHeight="1">
      <c r="E207"/>
      <c r="G207"/>
    </row>
    <row r="208" spans="5:7" ht="14.25" customHeight="1">
      <c r="E208"/>
      <c r="G208"/>
    </row>
    <row r="209" spans="5:7" ht="14.25" customHeight="1">
      <c r="E209"/>
      <c r="G209"/>
    </row>
    <row r="210" spans="5:7" ht="14.25" customHeight="1">
      <c r="E210"/>
      <c r="G210"/>
    </row>
    <row r="211" spans="5:7" ht="14.25" customHeight="1">
      <c r="E211"/>
      <c r="G211"/>
    </row>
    <row r="212" spans="5:7" ht="14.25" customHeight="1">
      <c r="E212"/>
      <c r="G212"/>
    </row>
    <row r="213" spans="5:7" ht="14.25" customHeight="1">
      <c r="E213"/>
      <c r="G213"/>
    </row>
    <row r="214" spans="5:7" ht="14.25" customHeight="1">
      <c r="E214"/>
      <c r="G214"/>
    </row>
    <row r="215" spans="5:7" ht="14.25" customHeight="1">
      <c r="E215"/>
      <c r="G215"/>
    </row>
    <row r="216" spans="5:7" ht="14.25" customHeight="1">
      <c r="E216"/>
      <c r="G216"/>
    </row>
    <row r="217" spans="5:7" ht="14.25" customHeight="1">
      <c r="E217"/>
      <c r="G217"/>
    </row>
    <row r="218" spans="5:7" ht="14.25" customHeight="1">
      <c r="E218"/>
      <c r="G218"/>
    </row>
    <row r="219" spans="5:7" ht="14.25" customHeight="1">
      <c r="E219"/>
      <c r="G219"/>
    </row>
    <row r="220" spans="5:7" ht="14.25" customHeight="1">
      <c r="E220"/>
      <c r="G220"/>
    </row>
    <row r="221" spans="5:7" ht="14.25" customHeight="1">
      <c r="E221"/>
      <c r="G221"/>
    </row>
    <row r="222" spans="5:7" ht="14.25" customHeight="1">
      <c r="E222"/>
      <c r="G222"/>
    </row>
    <row r="223" spans="5:7" ht="14.25" customHeight="1">
      <c r="E223"/>
      <c r="G223"/>
    </row>
    <row r="224" spans="5:7" ht="14.25" customHeight="1">
      <c r="E224"/>
      <c r="G224"/>
    </row>
    <row r="225" spans="5:7" ht="14.25" customHeight="1">
      <c r="E225"/>
      <c r="G225"/>
    </row>
    <row r="226" spans="5:7" ht="14.25" customHeight="1">
      <c r="E226"/>
      <c r="G226"/>
    </row>
    <row r="227" spans="5:7" ht="14.25" customHeight="1">
      <c r="E227"/>
      <c r="G227"/>
    </row>
    <row r="228" spans="5:7" ht="14.25" customHeight="1">
      <c r="E228"/>
      <c r="G228"/>
    </row>
    <row r="229" spans="5:7" ht="14.25" customHeight="1">
      <c r="E229"/>
      <c r="G229"/>
    </row>
    <row r="230" spans="5:7" ht="14.25" customHeight="1">
      <c r="E230"/>
      <c r="G230"/>
    </row>
    <row r="231" spans="5:7" ht="14.25" customHeight="1">
      <c r="E231"/>
      <c r="G231"/>
    </row>
    <row r="232" spans="5:7" ht="14.25" customHeight="1">
      <c r="E232"/>
      <c r="G232"/>
    </row>
    <row r="233" spans="5:7" ht="14.25" customHeight="1">
      <c r="E233"/>
      <c r="G233"/>
    </row>
    <row r="234" spans="5:7" ht="14.25" customHeight="1">
      <c r="E234"/>
      <c r="G234"/>
    </row>
    <row r="235" spans="5:7" ht="14.25" customHeight="1">
      <c r="E235"/>
      <c r="G235"/>
    </row>
    <row r="236" spans="5:7" ht="14.25" customHeight="1">
      <c r="E236"/>
      <c r="G236"/>
    </row>
    <row r="237" spans="5:7" ht="14.25" customHeight="1">
      <c r="E237"/>
      <c r="G237"/>
    </row>
    <row r="238" spans="5:7" ht="14.25" customHeight="1">
      <c r="E238"/>
      <c r="G238"/>
    </row>
    <row r="239" spans="5:7" ht="14.25" customHeight="1">
      <c r="E239"/>
      <c r="G239"/>
    </row>
    <row r="240" spans="5:7" ht="14.25" customHeight="1">
      <c r="E240"/>
      <c r="G240"/>
    </row>
    <row r="241" spans="5:7" ht="14.25" customHeight="1">
      <c r="E241"/>
      <c r="G241"/>
    </row>
    <row r="242" spans="5:7" ht="14.25" customHeight="1">
      <c r="E242"/>
      <c r="G242"/>
    </row>
    <row r="243" spans="5:7" ht="14.25" customHeight="1">
      <c r="E243"/>
      <c r="G243"/>
    </row>
    <row r="244" spans="5:7" ht="14.25" customHeight="1">
      <c r="E244"/>
      <c r="G244"/>
    </row>
    <row r="245" spans="5:7" ht="14.25" customHeight="1">
      <c r="E245"/>
      <c r="G245"/>
    </row>
    <row r="246" spans="5:7" ht="14.25" customHeight="1">
      <c r="E246"/>
      <c r="G246"/>
    </row>
    <row r="247" spans="5:7" ht="14.25" customHeight="1">
      <c r="E247"/>
      <c r="G247"/>
    </row>
    <row r="248" spans="5:7" ht="14.25" customHeight="1">
      <c r="G248"/>
    </row>
    <row r="249" spans="5:7" ht="14.25" customHeight="1">
      <c r="G249"/>
    </row>
    <row r="250" spans="5:7" ht="14.25" customHeight="1">
      <c r="G250"/>
    </row>
    <row r="251" spans="5:7" ht="14.25" customHeight="1">
      <c r="G251"/>
    </row>
    <row r="252" spans="5:7" ht="14.25" customHeight="1">
      <c r="G252"/>
    </row>
    <row r="253" spans="5:7" ht="14.25" customHeight="1">
      <c r="G253"/>
    </row>
    <row r="254" spans="5:7" ht="14.25" customHeight="1">
      <c r="G254"/>
    </row>
    <row r="255" spans="5:7" ht="14.25" customHeight="1">
      <c r="G255"/>
    </row>
    <row r="256" spans="5:7" ht="14.25" customHeight="1">
      <c r="G256"/>
    </row>
    <row r="257" spans="7:7" ht="14.25" customHeight="1">
      <c r="G257"/>
    </row>
    <row r="258" spans="7:7" ht="14.25" customHeight="1">
      <c r="G258"/>
    </row>
    <row r="259" spans="7:7" ht="14.25" customHeight="1">
      <c r="G259"/>
    </row>
    <row r="260" spans="7:7" ht="14.25" customHeight="1">
      <c r="G260"/>
    </row>
    <row r="261" spans="7:7" ht="14.25" customHeight="1">
      <c r="G261"/>
    </row>
    <row r="262" spans="7:7" ht="14.25" customHeight="1">
      <c r="G262"/>
    </row>
    <row r="263" spans="7:7" ht="14.25" customHeight="1">
      <c r="G263"/>
    </row>
    <row r="264" spans="7:7" ht="14.25" customHeight="1">
      <c r="G264"/>
    </row>
    <row r="265" spans="7:7" ht="14.25" customHeight="1">
      <c r="G265"/>
    </row>
    <row r="266" spans="7:7" ht="14.25" customHeight="1">
      <c r="G266"/>
    </row>
    <row r="267" spans="7:7" ht="14.25" customHeight="1">
      <c r="G267"/>
    </row>
    <row r="268" spans="7:7" ht="14.25" customHeight="1">
      <c r="G268"/>
    </row>
    <row r="269" spans="7:7" ht="14.25" customHeight="1">
      <c r="G269"/>
    </row>
    <row r="270" spans="7:7" ht="14.25" customHeight="1">
      <c r="G270"/>
    </row>
    <row r="271" spans="7:7" ht="14.25" customHeight="1">
      <c r="G271"/>
    </row>
    <row r="272" spans="7:7" ht="14.25" customHeight="1">
      <c r="G272"/>
    </row>
    <row r="273" spans="7:7" ht="14.25" customHeight="1">
      <c r="G273"/>
    </row>
    <row r="274" spans="7:7" ht="14.25" customHeight="1">
      <c r="G274"/>
    </row>
    <row r="275" spans="7:7" ht="14.25" customHeight="1">
      <c r="G275"/>
    </row>
    <row r="276" spans="7:7" ht="14.25" customHeight="1">
      <c r="G276"/>
    </row>
    <row r="277" spans="7:7" ht="14.25" customHeight="1">
      <c r="G277"/>
    </row>
    <row r="278" spans="7:7" ht="14.25" customHeight="1">
      <c r="G278"/>
    </row>
    <row r="279" spans="7:7" ht="14.25" customHeight="1">
      <c r="G279"/>
    </row>
    <row r="280" spans="7:7" ht="14.25" customHeight="1">
      <c r="G280"/>
    </row>
    <row r="281" spans="7:7" ht="14.25" customHeight="1">
      <c r="G281"/>
    </row>
    <row r="282" spans="7:7" ht="14.25" customHeight="1">
      <c r="G282"/>
    </row>
    <row r="283" spans="7:7" ht="14.25" customHeight="1">
      <c r="G283"/>
    </row>
    <row r="284" spans="7:7" ht="14.25" customHeight="1">
      <c r="G284"/>
    </row>
    <row r="285" spans="7:7" ht="14.25" customHeight="1">
      <c r="G285"/>
    </row>
    <row r="286" spans="7:7" ht="14.25" customHeight="1">
      <c r="G286"/>
    </row>
    <row r="287" spans="7:7" ht="14.25" customHeight="1">
      <c r="G287"/>
    </row>
    <row r="288" spans="7:7" ht="14.25" customHeight="1">
      <c r="G288"/>
    </row>
    <row r="289" spans="7:7" ht="14.25" customHeight="1">
      <c r="G289"/>
    </row>
    <row r="290" spans="7:7" ht="14.25" customHeight="1">
      <c r="G290"/>
    </row>
    <row r="291" spans="7:7" ht="14.25" customHeight="1">
      <c r="G291"/>
    </row>
    <row r="292" spans="7:7" ht="14.25" customHeight="1">
      <c r="G292"/>
    </row>
    <row r="293" spans="7:7" ht="14.25" customHeight="1">
      <c r="G293"/>
    </row>
    <row r="294" spans="7:7" ht="14.25" customHeight="1">
      <c r="G294"/>
    </row>
    <row r="295" spans="7:7" ht="14.25" customHeight="1">
      <c r="G295"/>
    </row>
    <row r="296" spans="7:7" ht="14.25" customHeight="1">
      <c r="G296"/>
    </row>
    <row r="297" spans="7:7" ht="14.25" customHeight="1">
      <c r="G297"/>
    </row>
    <row r="298" spans="7:7" ht="14.25" customHeight="1">
      <c r="G298"/>
    </row>
    <row r="299" spans="7:7" ht="14.25" customHeight="1">
      <c r="G299"/>
    </row>
    <row r="300" spans="7:7" ht="14.25" customHeight="1">
      <c r="G300"/>
    </row>
    <row r="301" spans="7:7" ht="14.25" customHeight="1">
      <c r="G301"/>
    </row>
    <row r="302" spans="7:7" ht="14.25" customHeight="1">
      <c r="G302"/>
    </row>
    <row r="303" spans="7:7" ht="14.25" customHeight="1">
      <c r="G303"/>
    </row>
    <row r="304" spans="7:7" ht="14.25" customHeight="1">
      <c r="G304"/>
    </row>
    <row r="305" spans="7:7" ht="14.25" customHeight="1">
      <c r="G305"/>
    </row>
    <row r="306" spans="7:7" ht="14.25" customHeight="1">
      <c r="G306"/>
    </row>
    <row r="307" spans="7:7" ht="14.25" customHeight="1">
      <c r="G307"/>
    </row>
    <row r="308" spans="7:7" ht="14.25" customHeight="1">
      <c r="G308"/>
    </row>
    <row r="309" spans="7:7" ht="14.25" customHeight="1">
      <c r="G309"/>
    </row>
    <row r="310" spans="7:7" ht="14.25" customHeight="1">
      <c r="G310"/>
    </row>
    <row r="311" spans="7:7" ht="14.25" customHeight="1">
      <c r="G311"/>
    </row>
    <row r="312" spans="7:7" ht="14.25" customHeight="1">
      <c r="G312"/>
    </row>
    <row r="313" spans="7:7" ht="14.25" customHeight="1">
      <c r="G313"/>
    </row>
    <row r="314" spans="7:7" ht="14.25" customHeight="1">
      <c r="G314"/>
    </row>
    <row r="315" spans="7:7" ht="14.25" customHeight="1">
      <c r="G315"/>
    </row>
    <row r="316" spans="7:7" ht="14.25" customHeight="1">
      <c r="G316"/>
    </row>
    <row r="317" spans="7:7" ht="14.25" customHeight="1">
      <c r="G317"/>
    </row>
    <row r="318" spans="7:7" ht="14.25" customHeight="1">
      <c r="G318"/>
    </row>
    <row r="319" spans="7:7" ht="14.25" customHeight="1">
      <c r="G319"/>
    </row>
    <row r="320" spans="7:7" ht="14.25" customHeight="1">
      <c r="G320"/>
    </row>
    <row r="321" spans="7:7" ht="14.25" customHeight="1">
      <c r="G321"/>
    </row>
    <row r="322" spans="7:7" ht="14.25" customHeight="1">
      <c r="G322"/>
    </row>
    <row r="323" spans="7:7" ht="14.25" customHeight="1">
      <c r="G323"/>
    </row>
    <row r="324" spans="7:7" ht="14.25" customHeight="1">
      <c r="G324"/>
    </row>
    <row r="325" spans="7:7" ht="14.25" customHeight="1">
      <c r="G325"/>
    </row>
    <row r="326" spans="7:7" ht="14.25" customHeight="1">
      <c r="G326"/>
    </row>
    <row r="327" spans="7:7" ht="14.25" customHeight="1">
      <c r="G327"/>
    </row>
    <row r="328" spans="7:7" ht="14.25" customHeight="1">
      <c r="G328"/>
    </row>
    <row r="329" spans="7:7" ht="14.25" customHeight="1">
      <c r="G329"/>
    </row>
    <row r="330" spans="7:7" ht="14.25" customHeight="1">
      <c r="G330"/>
    </row>
    <row r="331" spans="7:7" ht="14.25" customHeight="1">
      <c r="G331"/>
    </row>
    <row r="332" spans="7:7" ht="14.25" customHeight="1">
      <c r="G332"/>
    </row>
    <row r="333" spans="7:7" ht="14.25" customHeight="1">
      <c r="G333"/>
    </row>
    <row r="334" spans="7:7" ht="14.25" customHeight="1">
      <c r="G334"/>
    </row>
    <row r="335" spans="7:7" ht="14.25" customHeight="1">
      <c r="G335"/>
    </row>
    <row r="336" spans="7:7" ht="14.25" customHeight="1">
      <c r="G336"/>
    </row>
    <row r="337" spans="7:7" ht="14.25" customHeight="1">
      <c r="G337"/>
    </row>
    <row r="338" spans="7:7" ht="14.25" customHeight="1">
      <c r="G338"/>
    </row>
    <row r="339" spans="7:7" ht="14.25" customHeight="1">
      <c r="G339"/>
    </row>
    <row r="340" spans="7:7" ht="14.25" customHeight="1">
      <c r="G340"/>
    </row>
    <row r="341" spans="7:7" ht="14.25" customHeight="1">
      <c r="G341"/>
    </row>
    <row r="342" spans="7:7" ht="14.25" customHeight="1">
      <c r="G342"/>
    </row>
    <row r="343" spans="7:7" ht="14.25" customHeight="1">
      <c r="G343"/>
    </row>
    <row r="344" spans="7:7" ht="14.25" customHeight="1">
      <c r="G344"/>
    </row>
    <row r="345" spans="7:7" ht="14.25" customHeight="1">
      <c r="G345"/>
    </row>
    <row r="346" spans="7:7" ht="14.25" customHeight="1">
      <c r="G346"/>
    </row>
    <row r="347" spans="7:7" ht="14.25" customHeight="1">
      <c r="G347"/>
    </row>
    <row r="348" spans="7:7" ht="14.25" customHeight="1">
      <c r="G348"/>
    </row>
    <row r="349" spans="7:7" ht="14.25" customHeight="1">
      <c r="G349"/>
    </row>
    <row r="350" spans="7:7" ht="14.25" customHeight="1">
      <c r="G350"/>
    </row>
    <row r="351" spans="7:7" ht="14.25" customHeight="1">
      <c r="G351"/>
    </row>
    <row r="352" spans="7:7" ht="14.25" customHeight="1">
      <c r="G352"/>
    </row>
    <row r="353" spans="7:7" ht="14.25" customHeight="1">
      <c r="G353"/>
    </row>
    <row r="354" spans="7:7" ht="14.25" customHeight="1">
      <c r="G354"/>
    </row>
    <row r="355" spans="7:7" ht="14.25" customHeight="1">
      <c r="G355"/>
    </row>
    <row r="356" spans="7:7" ht="14.25" customHeight="1">
      <c r="G356"/>
    </row>
    <row r="357" spans="7:7" ht="14.25" customHeight="1">
      <c r="G357"/>
    </row>
    <row r="358" spans="7:7" ht="14.25" customHeight="1">
      <c r="G358"/>
    </row>
    <row r="359" spans="7:7" ht="14.25" customHeight="1">
      <c r="G359"/>
    </row>
    <row r="360" spans="7:7" ht="14.25" customHeight="1">
      <c r="G360"/>
    </row>
    <row r="361" spans="7:7" ht="14.25" customHeight="1">
      <c r="G361"/>
    </row>
    <row r="362" spans="7:7" ht="14.25" customHeight="1">
      <c r="G362"/>
    </row>
    <row r="363" spans="7:7" ht="14.25" customHeight="1">
      <c r="G363"/>
    </row>
    <row r="364" spans="7:7" ht="14.25" customHeight="1">
      <c r="G364"/>
    </row>
    <row r="365" spans="7:7" ht="14.25" customHeight="1">
      <c r="G365"/>
    </row>
    <row r="366" spans="7:7" ht="14.25" customHeight="1">
      <c r="G366"/>
    </row>
    <row r="367" spans="7:7" ht="14.25" customHeight="1">
      <c r="G367"/>
    </row>
    <row r="368" spans="7:7" ht="14.25" customHeight="1">
      <c r="G368"/>
    </row>
    <row r="369" spans="7:7" ht="14.25" customHeight="1">
      <c r="G369"/>
    </row>
    <row r="370" spans="7:7" ht="14.25" customHeight="1">
      <c r="G370"/>
    </row>
    <row r="371" spans="7:7" ht="14.25" customHeight="1">
      <c r="G371"/>
    </row>
    <row r="372" spans="7:7" ht="14.25" customHeight="1">
      <c r="G372"/>
    </row>
    <row r="373" spans="7:7" ht="14.25" customHeight="1">
      <c r="G373"/>
    </row>
    <row r="374" spans="7:7" ht="14.25" customHeight="1">
      <c r="G374"/>
    </row>
    <row r="375" spans="7:7" ht="14.25" customHeight="1">
      <c r="G375"/>
    </row>
    <row r="376" spans="7:7" ht="14.25" customHeight="1">
      <c r="G376"/>
    </row>
    <row r="377" spans="7:7" ht="14.25" customHeight="1">
      <c r="G377"/>
    </row>
    <row r="378" spans="7:7" ht="14.25" customHeight="1">
      <c r="G378"/>
    </row>
    <row r="379" spans="7:7" ht="14.25" customHeight="1">
      <c r="G379"/>
    </row>
    <row r="380" spans="7:7" ht="14.25" customHeight="1">
      <c r="G380"/>
    </row>
    <row r="381" spans="7:7" ht="14.25" customHeight="1">
      <c r="G381"/>
    </row>
    <row r="382" spans="7:7" ht="14.25" customHeight="1">
      <c r="G382"/>
    </row>
    <row r="383" spans="7:7" ht="14.25" customHeight="1">
      <c r="G383"/>
    </row>
    <row r="384" spans="7:7" ht="14.25" customHeight="1">
      <c r="G384"/>
    </row>
    <row r="385" spans="7:7" ht="14.25" customHeight="1">
      <c r="G385"/>
    </row>
    <row r="386" spans="7:7" ht="14.25" customHeight="1">
      <c r="G386"/>
    </row>
    <row r="387" spans="7:7" ht="14.25" customHeight="1">
      <c r="G387"/>
    </row>
    <row r="388" spans="7:7" ht="14.25" customHeight="1">
      <c r="G388"/>
    </row>
    <row r="389" spans="7:7" ht="14.25" customHeight="1">
      <c r="G389"/>
    </row>
    <row r="390" spans="7:7" ht="14.25" customHeight="1">
      <c r="G390"/>
    </row>
    <row r="391" spans="7:7" ht="14.25" customHeight="1">
      <c r="G391"/>
    </row>
    <row r="392" spans="7:7" ht="14.25" customHeight="1">
      <c r="G392"/>
    </row>
    <row r="393" spans="7:7" ht="14.25" customHeight="1">
      <c r="G393"/>
    </row>
    <row r="394" spans="7:7" ht="14.25" customHeight="1">
      <c r="G394"/>
    </row>
    <row r="395" spans="7:7" ht="14.25" customHeight="1">
      <c r="G395"/>
    </row>
    <row r="396" spans="7:7" ht="14.25" customHeight="1">
      <c r="G396"/>
    </row>
    <row r="397" spans="7:7" ht="14.25" customHeight="1">
      <c r="G397"/>
    </row>
    <row r="398" spans="7:7" ht="14.25" customHeight="1">
      <c r="G398"/>
    </row>
    <row r="399" spans="7:7" ht="14.25" customHeight="1">
      <c r="G399"/>
    </row>
    <row r="400" spans="7:7" ht="14.25" customHeight="1">
      <c r="G400"/>
    </row>
    <row r="401" spans="7:7" ht="14.25" customHeight="1">
      <c r="G401"/>
    </row>
    <row r="402" spans="7:7" ht="14.25" customHeight="1">
      <c r="G402"/>
    </row>
    <row r="403" spans="7:7" ht="14.25" customHeight="1">
      <c r="G403"/>
    </row>
    <row r="404" spans="7:7" ht="14.25" customHeight="1">
      <c r="G404"/>
    </row>
    <row r="405" spans="7:7" ht="14.25" customHeight="1">
      <c r="G405"/>
    </row>
    <row r="406" spans="7:7" ht="14.25" customHeight="1">
      <c r="G406"/>
    </row>
    <row r="407" spans="7:7" ht="14.25" customHeight="1">
      <c r="G407"/>
    </row>
    <row r="408" spans="7:7" ht="14.25" customHeight="1">
      <c r="G408"/>
    </row>
    <row r="409" spans="7:7" ht="14.25" customHeight="1">
      <c r="G409"/>
    </row>
    <row r="410" spans="7:7" ht="14.25" customHeight="1">
      <c r="G410"/>
    </row>
    <row r="411" spans="7:7" ht="14.25" customHeight="1">
      <c r="G411"/>
    </row>
    <row r="412" spans="7:7" ht="14.25" customHeight="1">
      <c r="G412"/>
    </row>
    <row r="413" spans="7:7" ht="14.25" customHeight="1">
      <c r="G413"/>
    </row>
    <row r="414" spans="7:7" ht="14.25" customHeight="1">
      <c r="G414"/>
    </row>
    <row r="415" spans="7:7" ht="14.25" customHeight="1">
      <c r="G415"/>
    </row>
    <row r="416" spans="7:7" ht="14.25" customHeight="1">
      <c r="G416"/>
    </row>
    <row r="417" spans="7:7" ht="14.25" customHeight="1">
      <c r="G417"/>
    </row>
    <row r="418" spans="7:7" ht="14.25" customHeight="1">
      <c r="G418"/>
    </row>
    <row r="419" spans="7:7" ht="14.25" customHeight="1">
      <c r="G419"/>
    </row>
    <row r="420" spans="7:7" ht="14.25" customHeight="1">
      <c r="G420"/>
    </row>
    <row r="421" spans="7:7" ht="14.25" customHeight="1">
      <c r="G421"/>
    </row>
    <row r="422" spans="7:7" ht="14.25" customHeight="1">
      <c r="G422"/>
    </row>
    <row r="423" spans="7:7" ht="14.25" customHeight="1">
      <c r="G423"/>
    </row>
    <row r="424" spans="7:7" ht="14.25" customHeight="1">
      <c r="G424"/>
    </row>
    <row r="425" spans="7:7" ht="14.25" customHeight="1">
      <c r="G425"/>
    </row>
    <row r="426" spans="7:7" ht="14.25" customHeight="1">
      <c r="G426"/>
    </row>
    <row r="427" spans="7:7" ht="14.25" customHeight="1">
      <c r="G427"/>
    </row>
    <row r="428" spans="7:7" ht="14.25" customHeight="1">
      <c r="G428"/>
    </row>
    <row r="429" spans="7:7" ht="14.25" customHeight="1">
      <c r="G429"/>
    </row>
    <row r="430" spans="7:7" ht="14.25" customHeight="1">
      <c r="G430"/>
    </row>
    <row r="431" spans="7:7" ht="14.25" customHeight="1">
      <c r="G431"/>
    </row>
    <row r="432" spans="7:7" ht="14.25" customHeight="1">
      <c r="G432"/>
    </row>
    <row r="433" spans="7:7" ht="14.25" customHeight="1">
      <c r="G433"/>
    </row>
    <row r="434" spans="7:7" ht="14.25" customHeight="1">
      <c r="G434"/>
    </row>
    <row r="435" spans="7:7" ht="14.25" customHeight="1">
      <c r="G435"/>
    </row>
    <row r="436" spans="7:7" ht="14.25" customHeight="1">
      <c r="G436"/>
    </row>
    <row r="437" spans="7:7" ht="14.25" customHeight="1">
      <c r="G437"/>
    </row>
    <row r="438" spans="7:7" ht="14.25" customHeight="1">
      <c r="G438"/>
    </row>
    <row r="439" spans="7:7" ht="14.25" customHeight="1">
      <c r="G439"/>
    </row>
    <row r="440" spans="7:7" ht="14.25" customHeight="1">
      <c r="G440"/>
    </row>
    <row r="441" spans="7:7" ht="14.25" customHeight="1">
      <c r="G441"/>
    </row>
    <row r="442" spans="7:7" ht="14.25" customHeight="1">
      <c r="G442"/>
    </row>
    <row r="443" spans="7:7" ht="14.25" customHeight="1">
      <c r="G443"/>
    </row>
    <row r="444" spans="7:7" ht="14.25" customHeight="1">
      <c r="G444"/>
    </row>
    <row r="445" spans="7:7" ht="14.25" customHeight="1">
      <c r="G445"/>
    </row>
    <row r="446" spans="7:7" ht="14.25" customHeight="1">
      <c r="G446"/>
    </row>
    <row r="447" spans="7:7" ht="14.25" customHeight="1">
      <c r="G447"/>
    </row>
    <row r="448" spans="7:7" ht="14.25" customHeight="1">
      <c r="G448"/>
    </row>
    <row r="449" spans="7:7" ht="14.25" customHeight="1">
      <c r="G449"/>
    </row>
    <row r="450" spans="7:7" ht="14.25" customHeight="1">
      <c r="G450"/>
    </row>
    <row r="451" spans="7:7" ht="14.25" customHeight="1">
      <c r="G451"/>
    </row>
    <row r="452" spans="7:7" ht="14.25" customHeight="1">
      <c r="G452"/>
    </row>
    <row r="453" spans="7:7" ht="14.25" customHeight="1">
      <c r="G453"/>
    </row>
    <row r="454" spans="7:7" ht="14.25" customHeight="1">
      <c r="G454"/>
    </row>
    <row r="455" spans="7:7" ht="14.25" customHeight="1">
      <c r="G455"/>
    </row>
    <row r="456" spans="7:7" ht="14.25" customHeight="1">
      <c r="G456"/>
    </row>
    <row r="457" spans="7:7" ht="14.25" customHeight="1">
      <c r="G457"/>
    </row>
    <row r="458" spans="7:7" ht="14.25" customHeight="1">
      <c r="G458"/>
    </row>
    <row r="459" spans="7:7" ht="14.25" customHeight="1">
      <c r="G459"/>
    </row>
    <row r="460" spans="7:7" ht="14.25" customHeight="1">
      <c r="G460"/>
    </row>
    <row r="461" spans="7:7" ht="14.25" customHeight="1">
      <c r="G461"/>
    </row>
    <row r="462" spans="7:7" ht="14.25" customHeight="1">
      <c r="G462"/>
    </row>
    <row r="463" spans="7:7" ht="14.25" customHeight="1">
      <c r="G463"/>
    </row>
    <row r="464" spans="7:7" ht="14.25" customHeight="1">
      <c r="G464"/>
    </row>
    <row r="465" spans="7:7" ht="14.25" customHeight="1">
      <c r="G465"/>
    </row>
    <row r="466" spans="7:7" ht="14.25" customHeight="1">
      <c r="G466"/>
    </row>
    <row r="467" spans="7:7" ht="14.25" customHeight="1">
      <c r="G467"/>
    </row>
    <row r="468" spans="7:7" ht="14.25" customHeight="1">
      <c r="G468"/>
    </row>
    <row r="469" spans="7:7" ht="14.25" customHeight="1">
      <c r="G469"/>
    </row>
    <row r="470" spans="7:7" ht="14.25" customHeight="1">
      <c r="G470"/>
    </row>
    <row r="471" spans="7:7" ht="14.25" customHeight="1">
      <c r="G471"/>
    </row>
    <row r="472" spans="7:7" ht="14.25" customHeight="1">
      <c r="G472"/>
    </row>
    <row r="473" spans="7:7" ht="14.25" customHeight="1">
      <c r="G473"/>
    </row>
    <row r="474" spans="7:7" ht="14.25" customHeight="1">
      <c r="G474"/>
    </row>
    <row r="475" spans="7:7" ht="14.25" customHeight="1">
      <c r="G475"/>
    </row>
    <row r="476" spans="7:7" ht="14.25" customHeight="1">
      <c r="G476"/>
    </row>
    <row r="477" spans="7:7" ht="14.25" customHeight="1">
      <c r="G477"/>
    </row>
    <row r="478" spans="7:7" ht="14.25" customHeight="1">
      <c r="G478"/>
    </row>
    <row r="479" spans="7:7" ht="14.25" customHeight="1">
      <c r="G479"/>
    </row>
    <row r="480" spans="7:7" ht="14.25" customHeight="1">
      <c r="G480"/>
    </row>
    <row r="481" spans="7:7" ht="14.25" customHeight="1">
      <c r="G481"/>
    </row>
    <row r="482" spans="7:7" ht="14.25" customHeight="1">
      <c r="G482"/>
    </row>
    <row r="483" spans="7:7" ht="14.25" customHeight="1">
      <c r="G483"/>
    </row>
    <row r="484" spans="7:7" ht="14.25" customHeight="1">
      <c r="G484"/>
    </row>
    <row r="485" spans="7:7" ht="14.25" customHeight="1">
      <c r="G485"/>
    </row>
    <row r="486" spans="7:7" ht="14.25" customHeight="1">
      <c r="G486"/>
    </row>
    <row r="487" spans="7:7" ht="14.25" customHeight="1">
      <c r="G487"/>
    </row>
    <row r="488" spans="7:7" ht="14.25" customHeight="1">
      <c r="G488"/>
    </row>
    <row r="489" spans="7:7" ht="14.25" customHeight="1">
      <c r="G489"/>
    </row>
    <row r="490" spans="7:7" ht="14.25" customHeight="1">
      <c r="G490"/>
    </row>
    <row r="491" spans="7:7" ht="14.25" customHeight="1">
      <c r="G491"/>
    </row>
    <row r="492" spans="7:7" ht="14.25" customHeight="1">
      <c r="G492"/>
    </row>
    <row r="493" spans="7:7" ht="14.25" customHeight="1">
      <c r="G493"/>
    </row>
    <row r="494" spans="7:7" ht="14.25" customHeight="1">
      <c r="G494"/>
    </row>
    <row r="495" spans="7:7" ht="14.25" customHeight="1">
      <c r="G495"/>
    </row>
    <row r="496" spans="7:7" ht="14.25" customHeight="1">
      <c r="G496"/>
    </row>
    <row r="497" spans="7:7" ht="14.25" customHeight="1">
      <c r="G497"/>
    </row>
    <row r="498" spans="7:7" ht="14.25" customHeight="1">
      <c r="G498"/>
    </row>
    <row r="499" spans="7:7" ht="14.25" customHeight="1">
      <c r="G499"/>
    </row>
    <row r="500" spans="7:7" ht="14.25" customHeight="1">
      <c r="G500"/>
    </row>
    <row r="501" spans="7:7" ht="14.25" customHeight="1">
      <c r="G501"/>
    </row>
    <row r="502" spans="7:7" ht="14.25" customHeight="1">
      <c r="G502"/>
    </row>
    <row r="503" spans="7:7" ht="14.25" customHeight="1">
      <c r="G503"/>
    </row>
    <row r="504" spans="7:7" ht="14.25" customHeight="1">
      <c r="G504"/>
    </row>
    <row r="505" spans="7:7" ht="14.25" customHeight="1">
      <c r="G505"/>
    </row>
    <row r="506" spans="7:7" ht="14.25" customHeight="1">
      <c r="G506"/>
    </row>
    <row r="507" spans="7:7" ht="14.25" customHeight="1">
      <c r="G507"/>
    </row>
    <row r="508" spans="7:7" ht="14.25" customHeight="1">
      <c r="G508"/>
    </row>
    <row r="509" spans="7:7" ht="14.25" customHeight="1">
      <c r="G509"/>
    </row>
    <row r="510" spans="7:7" ht="14.25" customHeight="1">
      <c r="G510"/>
    </row>
    <row r="511" spans="7:7" ht="14.25" customHeight="1">
      <c r="G511"/>
    </row>
    <row r="512" spans="7:7" ht="14.25" customHeight="1">
      <c r="G512"/>
    </row>
    <row r="513" spans="7:7" ht="14.25" customHeight="1">
      <c r="G513"/>
    </row>
    <row r="514" spans="7:7" ht="14.25" customHeight="1">
      <c r="G514"/>
    </row>
    <row r="515" spans="7:7" ht="14.25" customHeight="1">
      <c r="G515"/>
    </row>
    <row r="516" spans="7:7" ht="14.25" customHeight="1">
      <c r="G516"/>
    </row>
    <row r="517" spans="7:7" ht="14.25" customHeight="1">
      <c r="G517"/>
    </row>
    <row r="518" spans="7:7" ht="14.25" customHeight="1">
      <c r="G518"/>
    </row>
    <row r="519" spans="7:7" ht="14.25" customHeight="1">
      <c r="G519"/>
    </row>
    <row r="520" spans="7:7" ht="14.25" customHeight="1">
      <c r="G520"/>
    </row>
    <row r="521" spans="7:7" ht="14.25" customHeight="1">
      <c r="G521"/>
    </row>
    <row r="522" spans="7:7" ht="14.25" customHeight="1">
      <c r="G522"/>
    </row>
    <row r="523" spans="7:7" ht="14.25" customHeight="1">
      <c r="G523"/>
    </row>
    <row r="524" spans="7:7" ht="14.25" customHeight="1">
      <c r="G524"/>
    </row>
    <row r="525" spans="7:7" ht="14.25" customHeight="1">
      <c r="G525"/>
    </row>
    <row r="526" spans="7:7" ht="14.25" customHeight="1">
      <c r="G526"/>
    </row>
    <row r="527" spans="7:7" ht="14.25" customHeight="1">
      <c r="G527"/>
    </row>
    <row r="528" spans="7:7" ht="14.25" customHeight="1">
      <c r="G528"/>
    </row>
    <row r="529" spans="7:7" ht="14.25" customHeight="1">
      <c r="G529"/>
    </row>
    <row r="530" spans="7:7" ht="14.25" customHeight="1">
      <c r="G530"/>
    </row>
    <row r="531" spans="7:7" ht="14.25" customHeight="1">
      <c r="G531"/>
    </row>
    <row r="532" spans="7:7" ht="14.25" customHeight="1">
      <c r="G532"/>
    </row>
    <row r="533" spans="7:7" ht="14.25" customHeight="1">
      <c r="G533"/>
    </row>
    <row r="534" spans="7:7" ht="14.25" customHeight="1">
      <c r="G534"/>
    </row>
    <row r="535" spans="7:7" ht="14.25" customHeight="1">
      <c r="G535"/>
    </row>
    <row r="536" spans="7:7" ht="14.25" customHeight="1">
      <c r="G536"/>
    </row>
    <row r="537" spans="7:7" ht="14.25" customHeight="1">
      <c r="G537"/>
    </row>
    <row r="538" spans="7:7" ht="14.25" customHeight="1">
      <c r="G538"/>
    </row>
    <row r="539" spans="7:7" ht="14.25" customHeight="1">
      <c r="G539"/>
    </row>
    <row r="540" spans="7:7" ht="14.25" customHeight="1">
      <c r="G540"/>
    </row>
    <row r="541" spans="7:7" ht="14.25" customHeight="1">
      <c r="G541"/>
    </row>
    <row r="542" spans="7:7" ht="14.25" customHeight="1">
      <c r="G542"/>
    </row>
    <row r="543" spans="7:7" ht="14.25" customHeight="1">
      <c r="G543"/>
    </row>
    <row r="544" spans="7:7" ht="14.25" customHeight="1">
      <c r="G544"/>
    </row>
    <row r="545" spans="7:7" ht="14.25" customHeight="1">
      <c r="G545"/>
    </row>
    <row r="546" spans="7:7" ht="14.25" customHeight="1">
      <c r="G546"/>
    </row>
    <row r="547" spans="7:7" ht="14.25" customHeight="1">
      <c r="G547"/>
    </row>
    <row r="548" spans="7:7" ht="14.25" customHeight="1">
      <c r="G548"/>
    </row>
    <row r="549" spans="7:7" ht="14.25" customHeight="1">
      <c r="G549"/>
    </row>
    <row r="550" spans="7:7" ht="14.25" customHeight="1">
      <c r="G550"/>
    </row>
    <row r="551" spans="7:7" ht="14.25" customHeight="1">
      <c r="G551"/>
    </row>
    <row r="552" spans="7:7" ht="14.25" customHeight="1">
      <c r="G552"/>
    </row>
    <row r="553" spans="7:7" ht="14.25" customHeight="1">
      <c r="G553"/>
    </row>
    <row r="554" spans="7:7" ht="14.25" customHeight="1">
      <c r="G554"/>
    </row>
    <row r="555" spans="7:7" ht="14.25" customHeight="1">
      <c r="G555"/>
    </row>
    <row r="556" spans="7:7" ht="14.25" customHeight="1">
      <c r="G556"/>
    </row>
    <row r="557" spans="7:7" ht="14.25" customHeight="1">
      <c r="G557"/>
    </row>
    <row r="558" spans="7:7" ht="14.25" customHeight="1">
      <c r="G558"/>
    </row>
    <row r="559" spans="7:7" ht="14.25" customHeight="1">
      <c r="G559"/>
    </row>
    <row r="560" spans="7:7" ht="14.25" customHeight="1">
      <c r="G560"/>
    </row>
    <row r="561" spans="7:7" ht="14.25" customHeight="1">
      <c r="G561"/>
    </row>
    <row r="562" spans="7:7" ht="14.25" customHeight="1">
      <c r="G562"/>
    </row>
    <row r="563" spans="7:7" ht="14.25" customHeight="1">
      <c r="G563"/>
    </row>
    <row r="564" spans="7:7" ht="14.25" customHeight="1">
      <c r="G564"/>
    </row>
    <row r="565" spans="7:7" ht="14.25" customHeight="1">
      <c r="G565"/>
    </row>
    <row r="566" spans="7:7" ht="14.25" customHeight="1">
      <c r="G566"/>
    </row>
    <row r="567" spans="7:7" ht="14.25" customHeight="1">
      <c r="G567"/>
    </row>
    <row r="568" spans="7:7" ht="14.25" customHeight="1">
      <c r="G568"/>
    </row>
    <row r="569" spans="7:7" ht="14.25" customHeight="1">
      <c r="G569"/>
    </row>
    <row r="570" spans="7:7" ht="14.25" customHeight="1">
      <c r="G570"/>
    </row>
    <row r="571" spans="7:7" ht="14.25" customHeight="1">
      <c r="G571"/>
    </row>
    <row r="572" spans="7:7" ht="14.25" customHeight="1">
      <c r="G572"/>
    </row>
    <row r="573" spans="7:7" ht="14.25" customHeight="1">
      <c r="G573"/>
    </row>
    <row r="574" spans="7:7" ht="14.25" customHeight="1">
      <c r="G574"/>
    </row>
    <row r="575" spans="7:7" ht="14.25" customHeight="1">
      <c r="G575"/>
    </row>
    <row r="576" spans="7:7" ht="14.25" customHeight="1">
      <c r="G576"/>
    </row>
    <row r="577" spans="7:7" ht="14.25" customHeight="1">
      <c r="G577"/>
    </row>
    <row r="578" spans="7:7" ht="14.25" customHeight="1">
      <c r="G578"/>
    </row>
    <row r="579" spans="7:7" ht="14.25" customHeight="1">
      <c r="G579"/>
    </row>
    <row r="580" spans="7:7" ht="14.25" customHeight="1">
      <c r="G580"/>
    </row>
    <row r="581" spans="7:7" ht="14.25" customHeight="1">
      <c r="G581"/>
    </row>
    <row r="582" spans="7:7" ht="14.25" customHeight="1">
      <c r="G582"/>
    </row>
    <row r="583" spans="7:7" ht="14.25" customHeight="1">
      <c r="G583"/>
    </row>
    <row r="584" spans="7:7" ht="14.25" customHeight="1">
      <c r="G584"/>
    </row>
    <row r="585" spans="7:7" ht="14.25" customHeight="1">
      <c r="G585"/>
    </row>
    <row r="586" spans="7:7" ht="14.25" customHeight="1">
      <c r="G586"/>
    </row>
    <row r="587" spans="7:7" ht="14.25" customHeight="1">
      <c r="G587"/>
    </row>
    <row r="588" spans="7:7" ht="14.25" customHeight="1">
      <c r="G588"/>
    </row>
    <row r="589" spans="7:7" ht="14.25" customHeight="1">
      <c r="G589"/>
    </row>
    <row r="590" spans="7:7" ht="14.25" customHeight="1">
      <c r="G590"/>
    </row>
    <row r="591" spans="7:7" ht="14.25" customHeight="1">
      <c r="G591"/>
    </row>
    <row r="592" spans="7:7" ht="14.25" customHeight="1">
      <c r="G592"/>
    </row>
    <row r="593" spans="7:7" ht="14.25" customHeight="1">
      <c r="G593"/>
    </row>
    <row r="594" spans="7:7" ht="14.25" customHeight="1">
      <c r="G594"/>
    </row>
    <row r="595" spans="7:7" ht="14.25" customHeight="1">
      <c r="G595"/>
    </row>
    <row r="596" spans="7:7" ht="14.25" customHeight="1">
      <c r="G596"/>
    </row>
    <row r="597" spans="7:7" ht="14.25" customHeight="1">
      <c r="G597"/>
    </row>
    <row r="598" spans="7:7" ht="14.25" customHeight="1">
      <c r="G598"/>
    </row>
    <row r="599" spans="7:7" ht="14.25" customHeight="1">
      <c r="G599"/>
    </row>
    <row r="600" spans="7:7" ht="14.25" customHeight="1">
      <c r="G600"/>
    </row>
    <row r="601" spans="7:7" ht="14.25" customHeight="1">
      <c r="G601"/>
    </row>
    <row r="602" spans="7:7" ht="14.25" customHeight="1">
      <c r="G602"/>
    </row>
    <row r="603" spans="7:7" ht="14.25" customHeight="1">
      <c r="G603"/>
    </row>
    <row r="604" spans="7:7" ht="14.25" customHeight="1">
      <c r="G604"/>
    </row>
    <row r="605" spans="7:7" ht="14.25" customHeight="1">
      <c r="G605"/>
    </row>
    <row r="606" spans="7:7" ht="14.25" customHeight="1">
      <c r="G606"/>
    </row>
    <row r="607" spans="7:7" ht="14.25" customHeight="1">
      <c r="G607"/>
    </row>
    <row r="608" spans="7:7" ht="14.25" customHeight="1">
      <c r="G608"/>
    </row>
    <row r="609" spans="7:7" ht="14.25" customHeight="1">
      <c r="G609"/>
    </row>
    <row r="610" spans="7:7" ht="14.25" customHeight="1">
      <c r="G610"/>
    </row>
    <row r="611" spans="7:7" ht="14.25" customHeight="1">
      <c r="G611"/>
    </row>
    <row r="612" spans="7:7" ht="14.25" customHeight="1">
      <c r="G612"/>
    </row>
    <row r="613" spans="7:7" ht="14.25" customHeight="1">
      <c r="G613"/>
    </row>
    <row r="614" spans="7:7" ht="14.25" customHeight="1">
      <c r="G614"/>
    </row>
    <row r="615" spans="7:7" ht="14.25" customHeight="1">
      <c r="G615"/>
    </row>
    <row r="616" spans="7:7" ht="14.25" customHeight="1">
      <c r="G616"/>
    </row>
    <row r="617" spans="7:7" ht="14.25" customHeight="1">
      <c r="G617"/>
    </row>
    <row r="618" spans="7:7" ht="14.25" customHeight="1">
      <c r="G618"/>
    </row>
    <row r="619" spans="7:7" ht="14.25" customHeight="1">
      <c r="G619"/>
    </row>
    <row r="620" spans="7:7" ht="14.25" customHeight="1">
      <c r="G620"/>
    </row>
    <row r="621" spans="7:7" ht="14.25" customHeight="1">
      <c r="G621"/>
    </row>
    <row r="622" spans="7:7" ht="14.25" customHeight="1">
      <c r="G622"/>
    </row>
    <row r="623" spans="7:7" ht="14.25" customHeight="1">
      <c r="G623"/>
    </row>
    <row r="624" spans="7:7" ht="14.25" customHeight="1">
      <c r="G624"/>
    </row>
    <row r="625" spans="7:7" ht="14.25" customHeight="1">
      <c r="G625"/>
    </row>
    <row r="626" spans="7:7" ht="14.25" customHeight="1">
      <c r="G626"/>
    </row>
    <row r="627" spans="7:7" ht="14.25" customHeight="1">
      <c r="G627"/>
    </row>
    <row r="628" spans="7:7" ht="14.25" customHeight="1">
      <c r="G628"/>
    </row>
    <row r="629" spans="7:7" ht="14.25" customHeight="1">
      <c r="G629"/>
    </row>
    <row r="630" spans="7:7" ht="14.25" customHeight="1">
      <c r="G630"/>
    </row>
    <row r="631" spans="7:7" ht="14.25" customHeight="1">
      <c r="G631"/>
    </row>
    <row r="632" spans="7:7" ht="14.25" customHeight="1">
      <c r="G632"/>
    </row>
    <row r="633" spans="7:7" ht="14.25" customHeight="1">
      <c r="G633"/>
    </row>
    <row r="634" spans="7:7" ht="14.25" customHeight="1">
      <c r="G634"/>
    </row>
    <row r="635" spans="7:7" ht="14.25" customHeight="1">
      <c r="G635"/>
    </row>
    <row r="636" spans="7:7" ht="14.25" customHeight="1">
      <c r="G636"/>
    </row>
    <row r="637" spans="7:7" ht="14.25" customHeight="1">
      <c r="G637"/>
    </row>
    <row r="638" spans="7:7" ht="14.25" customHeight="1">
      <c r="G638"/>
    </row>
    <row r="639" spans="7:7" ht="14.25" customHeight="1">
      <c r="G639"/>
    </row>
    <row r="640" spans="7:7" ht="14.25" customHeight="1">
      <c r="G640"/>
    </row>
    <row r="641" spans="7:7" ht="14.25" customHeight="1">
      <c r="G641"/>
    </row>
    <row r="642" spans="7:7" ht="14.25" customHeight="1">
      <c r="G642"/>
    </row>
    <row r="643" spans="7:7" ht="14.25" customHeight="1">
      <c r="G643"/>
    </row>
    <row r="644" spans="7:7" ht="14.25" customHeight="1">
      <c r="G644"/>
    </row>
    <row r="645" spans="7:7" ht="14.25" customHeight="1">
      <c r="G645"/>
    </row>
    <row r="646" spans="7:7" ht="14.25" customHeight="1">
      <c r="G646"/>
    </row>
    <row r="647" spans="7:7" ht="14.25" customHeight="1">
      <c r="G647"/>
    </row>
    <row r="648" spans="7:7" ht="14.25" customHeight="1">
      <c r="G648"/>
    </row>
    <row r="649" spans="7:7" ht="14.25" customHeight="1">
      <c r="G649"/>
    </row>
    <row r="650" spans="7:7" ht="14.25" customHeight="1">
      <c r="G650"/>
    </row>
    <row r="651" spans="7:7" ht="14.25" customHeight="1">
      <c r="G651"/>
    </row>
    <row r="652" spans="7:7" ht="14.25" customHeight="1">
      <c r="G652"/>
    </row>
    <row r="653" spans="7:7" ht="14.25" customHeight="1">
      <c r="G653"/>
    </row>
    <row r="654" spans="7:7" ht="14.25" customHeight="1">
      <c r="G654"/>
    </row>
    <row r="655" spans="7:7" ht="14.25" customHeight="1">
      <c r="G655"/>
    </row>
    <row r="656" spans="7:7" ht="14.25" customHeight="1">
      <c r="G656"/>
    </row>
    <row r="657" spans="7:7" ht="14.25" customHeight="1">
      <c r="G657"/>
    </row>
    <row r="658" spans="7:7" ht="14.25" customHeight="1">
      <c r="G658"/>
    </row>
    <row r="659" spans="7:7" ht="14.25" customHeight="1">
      <c r="G659"/>
    </row>
    <row r="660" spans="7:7" ht="14.25" customHeight="1">
      <c r="G660"/>
    </row>
    <row r="661" spans="7:7" ht="14.25" customHeight="1">
      <c r="G661"/>
    </row>
    <row r="662" spans="7:7" ht="14.25" customHeight="1">
      <c r="G662"/>
    </row>
    <row r="663" spans="7:7" ht="14.25" customHeight="1">
      <c r="G663"/>
    </row>
    <row r="664" spans="7:7" ht="14.25" customHeight="1">
      <c r="G664"/>
    </row>
    <row r="665" spans="7:7" ht="14.25" customHeight="1">
      <c r="G665"/>
    </row>
    <row r="666" spans="7:7" ht="14.25" customHeight="1">
      <c r="G666"/>
    </row>
    <row r="667" spans="7:7" ht="14.25" customHeight="1">
      <c r="G667"/>
    </row>
    <row r="668" spans="7:7" ht="14.25" customHeight="1">
      <c r="G668"/>
    </row>
    <row r="669" spans="7:7" ht="14.25" customHeight="1">
      <c r="G669"/>
    </row>
    <row r="670" spans="7:7" ht="14.25" customHeight="1">
      <c r="G670"/>
    </row>
    <row r="671" spans="7:7" ht="14.25" customHeight="1">
      <c r="G671"/>
    </row>
    <row r="672" spans="7:7" ht="14.25" customHeight="1">
      <c r="G672"/>
    </row>
    <row r="673" spans="7:7" ht="14.25" customHeight="1">
      <c r="G673"/>
    </row>
    <row r="674" spans="7:7" ht="14.25" customHeight="1">
      <c r="G674"/>
    </row>
    <row r="675" spans="7:7" ht="14.25" customHeight="1">
      <c r="G675"/>
    </row>
    <row r="676" spans="7:7" ht="14.25" customHeight="1">
      <c r="G676"/>
    </row>
    <row r="677" spans="7:7" ht="14.25" customHeight="1">
      <c r="G677"/>
    </row>
    <row r="678" spans="7:7" ht="14.25" customHeight="1">
      <c r="G678"/>
    </row>
    <row r="679" spans="7:7" ht="14.25" customHeight="1">
      <c r="G679"/>
    </row>
    <row r="680" spans="7:7" ht="14.25" customHeight="1">
      <c r="G680"/>
    </row>
    <row r="681" spans="7:7" ht="14.25" customHeight="1">
      <c r="G681"/>
    </row>
    <row r="682" spans="7:7" ht="14.25" customHeight="1">
      <c r="G682"/>
    </row>
    <row r="683" spans="7:7" ht="14.25" customHeight="1">
      <c r="G683"/>
    </row>
    <row r="684" spans="7:7" ht="14.25" customHeight="1">
      <c r="G684"/>
    </row>
    <row r="685" spans="7:7" ht="14.25" customHeight="1">
      <c r="G685"/>
    </row>
    <row r="686" spans="7:7" ht="14.25" customHeight="1">
      <c r="G686"/>
    </row>
    <row r="687" spans="7:7" ht="14.25" customHeight="1">
      <c r="G687"/>
    </row>
    <row r="688" spans="7:7" ht="14.25" customHeight="1">
      <c r="G688"/>
    </row>
    <row r="689" spans="7:7" ht="14.25" customHeight="1">
      <c r="G689"/>
    </row>
    <row r="690" spans="7:7" ht="14.25" customHeight="1">
      <c r="G690"/>
    </row>
    <row r="691" spans="7:7" ht="14.25" customHeight="1">
      <c r="G691"/>
    </row>
    <row r="692" spans="7:7" ht="14.25" customHeight="1">
      <c r="G692"/>
    </row>
    <row r="693" spans="7:7" ht="14.25" customHeight="1">
      <c r="G693"/>
    </row>
    <row r="694" spans="7:7" ht="14.25" customHeight="1">
      <c r="G694"/>
    </row>
    <row r="695" spans="7:7" ht="14.25" customHeight="1">
      <c r="G695"/>
    </row>
    <row r="696" spans="7:7" ht="14.25" customHeight="1">
      <c r="G696"/>
    </row>
    <row r="697" spans="7:7" ht="14.25" customHeight="1">
      <c r="G697"/>
    </row>
    <row r="698" spans="7:7" ht="14.25" customHeight="1">
      <c r="G698"/>
    </row>
    <row r="699" spans="7:7" ht="14.25" customHeight="1">
      <c r="G699"/>
    </row>
    <row r="700" spans="7:7" ht="14.25" customHeight="1">
      <c r="G700"/>
    </row>
    <row r="701" spans="7:7" ht="14.25" customHeight="1">
      <c r="G701"/>
    </row>
    <row r="702" spans="7:7" ht="14.25" customHeight="1">
      <c r="G702"/>
    </row>
    <row r="703" spans="7:7" ht="14.25" customHeight="1">
      <c r="G703"/>
    </row>
    <row r="704" spans="7:7" ht="14.25" customHeight="1">
      <c r="G704"/>
    </row>
    <row r="705" spans="7:7" ht="14.25" customHeight="1">
      <c r="G705"/>
    </row>
    <row r="706" spans="7:7" ht="14.25" customHeight="1">
      <c r="G706"/>
    </row>
    <row r="707" spans="7:7" ht="14.25" customHeight="1">
      <c r="G707"/>
    </row>
    <row r="708" spans="7:7" ht="14.25" customHeight="1">
      <c r="G708"/>
    </row>
    <row r="709" spans="7:7" ht="14.25" customHeight="1">
      <c r="G709"/>
    </row>
    <row r="710" spans="7:7" ht="14.25" customHeight="1">
      <c r="G710"/>
    </row>
    <row r="711" spans="7:7" ht="14.25" customHeight="1">
      <c r="G711"/>
    </row>
    <row r="712" spans="7:7" ht="14.25" customHeight="1">
      <c r="G712"/>
    </row>
    <row r="713" spans="7:7" ht="14.25" customHeight="1">
      <c r="G713"/>
    </row>
    <row r="714" spans="7:7" ht="14.25" customHeight="1">
      <c r="G714"/>
    </row>
    <row r="715" spans="7:7" ht="14.25" customHeight="1">
      <c r="G715"/>
    </row>
    <row r="716" spans="7:7" ht="14.25" customHeight="1">
      <c r="G716"/>
    </row>
    <row r="717" spans="7:7" ht="14.25" customHeight="1">
      <c r="G717"/>
    </row>
    <row r="718" spans="7:7" ht="14.25" customHeight="1">
      <c r="G718"/>
    </row>
    <row r="719" spans="7:7" ht="14.25" customHeight="1">
      <c r="G719"/>
    </row>
    <row r="720" spans="7:7" ht="14.25" customHeight="1">
      <c r="G720"/>
    </row>
    <row r="721" spans="7:7" ht="14.25" customHeight="1">
      <c r="G721"/>
    </row>
    <row r="722" spans="7:7" ht="14.25" customHeight="1">
      <c r="G722"/>
    </row>
    <row r="723" spans="7:7" ht="14.25" customHeight="1">
      <c r="G723"/>
    </row>
    <row r="724" spans="7:7" ht="14.25" customHeight="1">
      <c r="G724"/>
    </row>
    <row r="725" spans="7:7" ht="14.25" customHeight="1">
      <c r="G725"/>
    </row>
    <row r="726" spans="7:7" ht="14.25" customHeight="1">
      <c r="G726"/>
    </row>
    <row r="727" spans="7:7" ht="14.25" customHeight="1">
      <c r="G727"/>
    </row>
    <row r="728" spans="7:7" ht="14.25" customHeight="1">
      <c r="G728"/>
    </row>
    <row r="729" spans="7:7" ht="14.25" customHeight="1">
      <c r="G729"/>
    </row>
    <row r="730" spans="7:7" ht="14.25" customHeight="1">
      <c r="G730"/>
    </row>
    <row r="731" spans="7:7" ht="14.25" customHeight="1">
      <c r="G731"/>
    </row>
    <row r="732" spans="7:7" ht="14.25" customHeight="1">
      <c r="G732"/>
    </row>
    <row r="733" spans="7:7" ht="14.25" customHeight="1">
      <c r="G733"/>
    </row>
    <row r="734" spans="7:7" ht="14.25" customHeight="1">
      <c r="G734"/>
    </row>
    <row r="735" spans="7:7" ht="14.25" customHeight="1">
      <c r="G735"/>
    </row>
    <row r="736" spans="7:7" ht="14.25" customHeight="1">
      <c r="G736"/>
    </row>
    <row r="737" spans="7:7" ht="14.25" customHeight="1">
      <c r="G737"/>
    </row>
    <row r="738" spans="7:7" ht="14.25" customHeight="1">
      <c r="G738"/>
    </row>
    <row r="739" spans="7:7" ht="14.25" customHeight="1">
      <c r="G739"/>
    </row>
    <row r="740" spans="7:7" ht="14.25" customHeight="1">
      <c r="G740"/>
    </row>
    <row r="741" spans="7:7" ht="14.25" customHeight="1">
      <c r="G741"/>
    </row>
    <row r="742" spans="7:7" ht="14.25" customHeight="1">
      <c r="G742"/>
    </row>
    <row r="743" spans="7:7" ht="14.25" customHeight="1">
      <c r="G743"/>
    </row>
    <row r="744" spans="7:7" ht="14.25" customHeight="1">
      <c r="G744"/>
    </row>
    <row r="745" spans="7:7" ht="14.25" customHeight="1">
      <c r="G745"/>
    </row>
    <row r="746" spans="7:7" ht="14.25" customHeight="1">
      <c r="G746"/>
    </row>
    <row r="747" spans="7:7" ht="14.25" customHeight="1">
      <c r="G747"/>
    </row>
    <row r="748" spans="7:7" ht="14.25" customHeight="1">
      <c r="G748"/>
    </row>
    <row r="749" spans="7:7" ht="14.25" customHeight="1">
      <c r="G749"/>
    </row>
    <row r="750" spans="7:7" ht="14.25" customHeight="1">
      <c r="G750"/>
    </row>
    <row r="751" spans="7:7" ht="14.25" customHeight="1">
      <c r="G751"/>
    </row>
    <row r="752" spans="7:7" ht="14.25" customHeight="1">
      <c r="G752"/>
    </row>
    <row r="753" spans="7:7" ht="14.25" customHeight="1">
      <c r="G753"/>
    </row>
    <row r="754" spans="7:7" ht="14.25" customHeight="1">
      <c r="G754"/>
    </row>
    <row r="755" spans="7:7" ht="14.25" customHeight="1">
      <c r="G755"/>
    </row>
    <row r="756" spans="7:7" ht="14.25" customHeight="1">
      <c r="G756"/>
    </row>
    <row r="757" spans="7:7" ht="14.25" customHeight="1">
      <c r="G757"/>
    </row>
    <row r="758" spans="7:7" ht="14.25" customHeight="1">
      <c r="G758"/>
    </row>
    <row r="759" spans="7:7" ht="14.25" customHeight="1">
      <c r="G759"/>
    </row>
    <row r="760" spans="7:7" ht="14.25" customHeight="1">
      <c r="G760"/>
    </row>
    <row r="761" spans="7:7" ht="14.25" customHeight="1">
      <c r="G761"/>
    </row>
    <row r="762" spans="7:7" ht="14.25" customHeight="1">
      <c r="G762"/>
    </row>
    <row r="763" spans="7:7" ht="14.25" customHeight="1">
      <c r="G763"/>
    </row>
    <row r="764" spans="7:7" ht="14.25" customHeight="1">
      <c r="G764"/>
    </row>
    <row r="765" spans="7:7" ht="14.25" customHeight="1">
      <c r="G765"/>
    </row>
    <row r="766" spans="7:7" ht="14.25" customHeight="1">
      <c r="G766"/>
    </row>
    <row r="767" spans="7:7" ht="14.25" customHeight="1">
      <c r="G767"/>
    </row>
    <row r="768" spans="7:7" ht="14.25" customHeight="1">
      <c r="G768"/>
    </row>
    <row r="769" spans="7:7" ht="14.25" customHeight="1">
      <c r="G769"/>
    </row>
    <row r="770" spans="7:7" ht="14.25" customHeight="1">
      <c r="G770"/>
    </row>
    <row r="771" spans="7:7" ht="14.25" customHeight="1">
      <c r="G771"/>
    </row>
    <row r="772" spans="7:7" ht="14.25" customHeight="1">
      <c r="G772"/>
    </row>
    <row r="773" spans="7:7" ht="14.25" customHeight="1">
      <c r="G773"/>
    </row>
    <row r="774" spans="7:7" ht="14.25" customHeight="1">
      <c r="G774"/>
    </row>
    <row r="775" spans="7:7" ht="14.25" customHeight="1">
      <c r="G775"/>
    </row>
    <row r="776" spans="7:7" ht="14.25" customHeight="1">
      <c r="G776"/>
    </row>
    <row r="777" spans="7:7" ht="14.25" customHeight="1">
      <c r="G777"/>
    </row>
    <row r="778" spans="7:7" ht="14.25" customHeight="1">
      <c r="G778"/>
    </row>
    <row r="779" spans="7:7" ht="14.25" customHeight="1">
      <c r="G779"/>
    </row>
    <row r="780" spans="7:7" ht="14.25" customHeight="1">
      <c r="G780"/>
    </row>
    <row r="781" spans="7:7" ht="14.25" customHeight="1">
      <c r="G781"/>
    </row>
    <row r="782" spans="7:7" ht="14.25" customHeight="1">
      <c r="G782"/>
    </row>
    <row r="783" spans="7:7" ht="14.25" customHeight="1">
      <c r="G783"/>
    </row>
    <row r="784" spans="7:7" ht="14.25" customHeight="1">
      <c r="G784"/>
    </row>
    <row r="785" spans="7:7" ht="14.25" customHeight="1">
      <c r="G785"/>
    </row>
    <row r="786" spans="7:7" ht="14.25" customHeight="1">
      <c r="G786"/>
    </row>
    <row r="787" spans="7:7" ht="14.25" customHeight="1">
      <c r="G787"/>
    </row>
    <row r="788" spans="7:7" ht="14.25" customHeight="1">
      <c r="G788"/>
    </row>
    <row r="789" spans="7:7" ht="14.25" customHeight="1">
      <c r="G789"/>
    </row>
    <row r="790" spans="7:7" ht="14.25" customHeight="1">
      <c r="G790"/>
    </row>
    <row r="791" spans="7:7" ht="14.25" customHeight="1">
      <c r="G791"/>
    </row>
    <row r="792" spans="7:7" ht="14.25" customHeight="1">
      <c r="G792"/>
    </row>
    <row r="793" spans="7:7" ht="14.25" customHeight="1">
      <c r="G793"/>
    </row>
    <row r="794" spans="7:7" ht="14.25" customHeight="1">
      <c r="G794"/>
    </row>
    <row r="795" spans="7:7" ht="14.25" customHeight="1">
      <c r="G795"/>
    </row>
    <row r="796" spans="7:7" ht="14.25" customHeight="1">
      <c r="G796"/>
    </row>
    <row r="797" spans="7:7" ht="14.25" customHeight="1">
      <c r="G797"/>
    </row>
    <row r="798" spans="7:7" ht="14.25" customHeight="1">
      <c r="G798"/>
    </row>
    <row r="799" spans="7:7" ht="14.25" customHeight="1">
      <c r="G799"/>
    </row>
    <row r="800" spans="7:7" ht="14.25" customHeight="1">
      <c r="G800"/>
    </row>
    <row r="801" spans="7:7" ht="14.25" customHeight="1">
      <c r="G801"/>
    </row>
    <row r="802" spans="7:7" ht="14.25" customHeight="1">
      <c r="G802"/>
    </row>
    <row r="803" spans="7:7" ht="14.25" customHeight="1">
      <c r="G803"/>
    </row>
    <row r="804" spans="7:7" ht="14.25" customHeight="1">
      <c r="G804"/>
    </row>
    <row r="805" spans="7:7" ht="14.25" customHeight="1">
      <c r="G805"/>
    </row>
    <row r="806" spans="7:7" ht="14.25" customHeight="1">
      <c r="G806"/>
    </row>
    <row r="807" spans="7:7" ht="14.25" customHeight="1">
      <c r="G807"/>
    </row>
    <row r="808" spans="7:7" ht="14.25" customHeight="1">
      <c r="G808"/>
    </row>
    <row r="809" spans="7:7" ht="14.25" customHeight="1">
      <c r="G809"/>
    </row>
    <row r="810" spans="7:7" ht="14.25" customHeight="1">
      <c r="G810"/>
    </row>
    <row r="811" spans="7:7" ht="14.25" customHeight="1">
      <c r="G811"/>
    </row>
    <row r="812" spans="7:7" ht="14.25" customHeight="1">
      <c r="G812"/>
    </row>
    <row r="813" spans="7:7" ht="14.25" customHeight="1">
      <c r="G813"/>
    </row>
    <row r="814" spans="7:7" ht="14.25" customHeight="1">
      <c r="G814"/>
    </row>
    <row r="815" spans="7:7" ht="14.25" customHeight="1">
      <c r="G815"/>
    </row>
    <row r="816" spans="7:7" ht="14.25" customHeight="1">
      <c r="G816"/>
    </row>
    <row r="817" spans="7:7" ht="14.25" customHeight="1">
      <c r="G817"/>
    </row>
    <row r="818" spans="7:7" ht="14.25" customHeight="1">
      <c r="G818"/>
    </row>
    <row r="819" spans="7:7" ht="14.25" customHeight="1">
      <c r="G819"/>
    </row>
    <row r="820" spans="7:7" ht="14.25" customHeight="1">
      <c r="G820"/>
    </row>
    <row r="821" spans="7:7" ht="14.25" customHeight="1">
      <c r="G821"/>
    </row>
    <row r="822" spans="7:7" ht="14.25" customHeight="1">
      <c r="G822"/>
    </row>
    <row r="823" spans="7:7" ht="14.25" customHeight="1">
      <c r="G823"/>
    </row>
    <row r="824" spans="7:7" ht="14.25" customHeight="1">
      <c r="G824"/>
    </row>
    <row r="825" spans="7:7" ht="14.25" customHeight="1">
      <c r="G825"/>
    </row>
    <row r="826" spans="7:7" ht="14.25" customHeight="1">
      <c r="G826"/>
    </row>
    <row r="827" spans="7:7" ht="14.25" customHeight="1">
      <c r="G827"/>
    </row>
    <row r="828" spans="7:7" ht="14.25" customHeight="1">
      <c r="G828"/>
    </row>
    <row r="829" spans="7:7" ht="14.25" customHeight="1">
      <c r="G829"/>
    </row>
    <row r="830" spans="7:7" ht="14.25" customHeight="1">
      <c r="G830"/>
    </row>
    <row r="831" spans="7:7" ht="14.25" customHeight="1">
      <c r="G831"/>
    </row>
    <row r="832" spans="7:7" ht="14.25" customHeight="1">
      <c r="G832"/>
    </row>
    <row r="833" spans="7:7" ht="14.25" customHeight="1">
      <c r="G833"/>
    </row>
    <row r="834" spans="7:7" ht="14.25" customHeight="1">
      <c r="G834"/>
    </row>
    <row r="835" spans="7:7" ht="14.25" customHeight="1">
      <c r="G835"/>
    </row>
    <row r="836" spans="7:7" ht="14.25" customHeight="1">
      <c r="G836"/>
    </row>
    <row r="837" spans="7:7" ht="14.25" customHeight="1">
      <c r="G837"/>
    </row>
    <row r="838" spans="7:7" ht="14.25" customHeight="1">
      <c r="G838"/>
    </row>
    <row r="839" spans="7:7" ht="14.25" customHeight="1">
      <c r="G839"/>
    </row>
    <row r="840" spans="7:7" ht="14.25" customHeight="1">
      <c r="G840"/>
    </row>
    <row r="841" spans="7:7" ht="14.25" customHeight="1">
      <c r="G841"/>
    </row>
    <row r="842" spans="7:7" ht="14.25" customHeight="1">
      <c r="G842"/>
    </row>
    <row r="843" spans="7:7" ht="14.25" customHeight="1">
      <c r="G843"/>
    </row>
    <row r="844" spans="7:7" ht="14.25" customHeight="1">
      <c r="G844"/>
    </row>
    <row r="845" spans="7:7" ht="14.25" customHeight="1">
      <c r="G845"/>
    </row>
    <row r="846" spans="7:7" ht="14.25" customHeight="1">
      <c r="G846"/>
    </row>
    <row r="847" spans="7:7" ht="14.25" customHeight="1">
      <c r="G847"/>
    </row>
    <row r="848" spans="7:7" ht="14.25" customHeight="1">
      <c r="G848"/>
    </row>
    <row r="849" spans="7:7" ht="14.25" customHeight="1">
      <c r="G849"/>
    </row>
    <row r="850" spans="7:7" ht="14.25" customHeight="1">
      <c r="G850"/>
    </row>
    <row r="851" spans="7:7" ht="14.25" customHeight="1">
      <c r="G851"/>
    </row>
    <row r="852" spans="7:7" ht="14.25" customHeight="1">
      <c r="G852"/>
    </row>
    <row r="853" spans="7:7" ht="14.25" customHeight="1">
      <c r="G853"/>
    </row>
    <row r="854" spans="7:7" ht="14.25" customHeight="1">
      <c r="G854"/>
    </row>
    <row r="855" spans="7:7" ht="14.25" customHeight="1">
      <c r="G855"/>
    </row>
    <row r="856" spans="7:7" ht="14.25" customHeight="1">
      <c r="G856"/>
    </row>
    <row r="857" spans="7:7" ht="14.25" customHeight="1">
      <c r="G857"/>
    </row>
    <row r="858" spans="7:7" ht="14.25" customHeight="1">
      <c r="G858"/>
    </row>
    <row r="859" spans="7:7" ht="14.25" customHeight="1">
      <c r="G859"/>
    </row>
    <row r="860" spans="7:7" ht="14.25" customHeight="1">
      <c r="G860"/>
    </row>
    <row r="861" spans="7:7" ht="14.25" customHeight="1">
      <c r="G861"/>
    </row>
    <row r="862" spans="7:7" ht="14.25" customHeight="1">
      <c r="G862"/>
    </row>
    <row r="863" spans="7:7" ht="14.25" customHeight="1">
      <c r="G863"/>
    </row>
    <row r="864" spans="7:7" ht="14.25" customHeight="1">
      <c r="G864"/>
    </row>
    <row r="865" spans="7:7" ht="14.25" customHeight="1">
      <c r="G865"/>
    </row>
    <row r="866" spans="7:7" ht="14.25" customHeight="1">
      <c r="G866"/>
    </row>
    <row r="867" spans="7:7" ht="14.25" customHeight="1">
      <c r="G867"/>
    </row>
    <row r="868" spans="7:7" ht="14.25" customHeight="1">
      <c r="G868"/>
    </row>
    <row r="869" spans="7:7" ht="14.25" customHeight="1">
      <c r="G869"/>
    </row>
    <row r="870" spans="7:7" ht="14.25" customHeight="1">
      <c r="G870"/>
    </row>
    <row r="871" spans="7:7" ht="14.25" customHeight="1">
      <c r="G871"/>
    </row>
    <row r="872" spans="7:7" ht="14.25" customHeight="1">
      <c r="G872"/>
    </row>
    <row r="873" spans="7:7" ht="14.25" customHeight="1">
      <c r="G873"/>
    </row>
    <row r="874" spans="7:7" ht="14.25" customHeight="1">
      <c r="G874"/>
    </row>
    <row r="875" spans="7:7" ht="14.25" customHeight="1">
      <c r="G875"/>
    </row>
    <row r="876" spans="7:7" ht="14.25" customHeight="1">
      <c r="G876"/>
    </row>
    <row r="877" spans="7:7" ht="14.25" customHeight="1">
      <c r="G877"/>
    </row>
    <row r="878" spans="7:7" ht="14.25" customHeight="1">
      <c r="G878"/>
    </row>
    <row r="879" spans="7:7" ht="14.25" customHeight="1">
      <c r="G879"/>
    </row>
    <row r="880" spans="7:7" ht="14.25" customHeight="1">
      <c r="G880"/>
    </row>
    <row r="881" spans="7:7" ht="14.25" customHeight="1">
      <c r="G881"/>
    </row>
    <row r="882" spans="7:7" ht="14.25" customHeight="1">
      <c r="G882"/>
    </row>
    <row r="883" spans="7:7" ht="14.25" customHeight="1">
      <c r="G883"/>
    </row>
    <row r="884" spans="7:7" ht="14.25" customHeight="1">
      <c r="G884"/>
    </row>
    <row r="885" spans="7:7" ht="14.25" customHeight="1">
      <c r="G885"/>
    </row>
    <row r="886" spans="7:7" ht="14.25" customHeight="1">
      <c r="G886"/>
    </row>
    <row r="887" spans="7:7" ht="14.25" customHeight="1">
      <c r="G887"/>
    </row>
    <row r="888" spans="7:7" ht="14.25" customHeight="1">
      <c r="G888"/>
    </row>
    <row r="889" spans="7:7" ht="14.25" customHeight="1">
      <c r="G889"/>
    </row>
    <row r="890" spans="7:7" ht="14.25" customHeight="1">
      <c r="G890"/>
    </row>
    <row r="891" spans="7:7" ht="14.25" customHeight="1">
      <c r="G891"/>
    </row>
    <row r="892" spans="7:7" ht="14.25" customHeight="1">
      <c r="G892"/>
    </row>
    <row r="893" spans="7:7" ht="14.25" customHeight="1">
      <c r="G893"/>
    </row>
    <row r="894" spans="7:7" ht="14.25" customHeight="1">
      <c r="G894"/>
    </row>
    <row r="895" spans="7:7" ht="14.25" customHeight="1">
      <c r="G895"/>
    </row>
    <row r="896" spans="7:7" ht="14.25" customHeight="1">
      <c r="G896"/>
    </row>
    <row r="897" spans="7:7" ht="14.25" customHeight="1">
      <c r="G897"/>
    </row>
    <row r="898" spans="7:7" ht="14.25" customHeight="1">
      <c r="G898"/>
    </row>
    <row r="899" spans="7:7" ht="14.25" customHeight="1">
      <c r="G899"/>
    </row>
    <row r="900" spans="7:7" ht="14.25" customHeight="1">
      <c r="G900"/>
    </row>
    <row r="901" spans="7:7" ht="14.25" customHeight="1">
      <c r="G901"/>
    </row>
    <row r="902" spans="7:7" ht="14.25" customHeight="1">
      <c r="G902"/>
    </row>
    <row r="903" spans="7:7" ht="14.25" customHeight="1">
      <c r="G903"/>
    </row>
    <row r="904" spans="7:7" ht="14.25" customHeight="1">
      <c r="G904"/>
    </row>
    <row r="905" spans="7:7" ht="14.25" customHeight="1">
      <c r="G905"/>
    </row>
    <row r="906" spans="7:7" ht="14.25" customHeight="1">
      <c r="G906"/>
    </row>
    <row r="907" spans="7:7" ht="14.25" customHeight="1">
      <c r="G907"/>
    </row>
    <row r="908" spans="7:7" ht="14.25" customHeight="1">
      <c r="G908"/>
    </row>
    <row r="909" spans="7:7" ht="14.25" customHeight="1">
      <c r="G909"/>
    </row>
    <row r="910" spans="7:7" ht="14.25" customHeight="1">
      <c r="G910"/>
    </row>
    <row r="911" spans="7:7" ht="14.25" customHeight="1">
      <c r="G911"/>
    </row>
    <row r="912" spans="7:7" ht="14.25" customHeight="1">
      <c r="G912"/>
    </row>
    <row r="913" spans="7:7" ht="14.25" customHeight="1">
      <c r="G913"/>
    </row>
    <row r="914" spans="7:7" ht="14.25" customHeight="1">
      <c r="G914"/>
    </row>
    <row r="915" spans="7:7" ht="14.25" customHeight="1">
      <c r="G915"/>
    </row>
    <row r="916" spans="7:7" ht="14.25" customHeight="1">
      <c r="G916"/>
    </row>
    <row r="917" spans="7:7" ht="14.25" customHeight="1">
      <c r="G917"/>
    </row>
    <row r="918" spans="7:7" ht="14.25" customHeight="1">
      <c r="G918"/>
    </row>
    <row r="919" spans="7:7" ht="14.25" customHeight="1">
      <c r="G919"/>
    </row>
    <row r="920" spans="7:7" ht="14.25" customHeight="1">
      <c r="G920"/>
    </row>
    <row r="921" spans="7:7" ht="14.25" customHeight="1">
      <c r="G921"/>
    </row>
    <row r="922" spans="7:7" ht="14.25" customHeight="1">
      <c r="G922"/>
    </row>
    <row r="923" spans="7:7" ht="14.25" customHeight="1">
      <c r="G923"/>
    </row>
    <row r="924" spans="7:7" ht="14.25" customHeight="1">
      <c r="G924"/>
    </row>
    <row r="925" spans="7:7" ht="14.25" customHeight="1">
      <c r="G925"/>
    </row>
    <row r="926" spans="7:7" ht="14.25" customHeight="1">
      <c r="G926"/>
    </row>
    <row r="927" spans="7:7" ht="14.25" customHeight="1">
      <c r="G927"/>
    </row>
    <row r="928" spans="7:7" ht="14.25" customHeight="1">
      <c r="G928"/>
    </row>
    <row r="929" spans="7:7" ht="14.25" customHeight="1">
      <c r="G929"/>
    </row>
    <row r="930" spans="7:7" ht="14.25" customHeight="1">
      <c r="G930"/>
    </row>
    <row r="931" spans="7:7" ht="14.25" customHeight="1">
      <c r="G931"/>
    </row>
    <row r="932" spans="7:7" ht="14.25" customHeight="1">
      <c r="G932"/>
    </row>
    <row r="933" spans="7:7" ht="14.25" customHeight="1">
      <c r="G933"/>
    </row>
    <row r="934" spans="7:7" ht="14.25" customHeight="1">
      <c r="G934"/>
    </row>
    <row r="935" spans="7:7" ht="14.25" customHeight="1">
      <c r="G935"/>
    </row>
    <row r="936" spans="7:7" ht="14.25" customHeight="1">
      <c r="G936"/>
    </row>
    <row r="937" spans="7:7" ht="14.25" customHeight="1">
      <c r="G937"/>
    </row>
    <row r="938" spans="7:7" ht="14.25" customHeight="1">
      <c r="G938"/>
    </row>
    <row r="939" spans="7:7" ht="14.25" customHeight="1">
      <c r="G939"/>
    </row>
    <row r="940" spans="7:7" ht="14.25" customHeight="1">
      <c r="G940"/>
    </row>
    <row r="941" spans="7:7" ht="14.25" customHeight="1">
      <c r="G941"/>
    </row>
    <row r="942" spans="7:7" ht="14.25" customHeight="1">
      <c r="G942"/>
    </row>
    <row r="943" spans="7:7" ht="14.25" customHeight="1">
      <c r="G943"/>
    </row>
    <row r="944" spans="7:7" ht="14.25" customHeight="1">
      <c r="G944"/>
    </row>
    <row r="945" spans="7:7" ht="14.25" customHeight="1">
      <c r="G945"/>
    </row>
    <row r="946" spans="7:7" ht="14.25" customHeight="1">
      <c r="G946"/>
    </row>
    <row r="947" spans="7:7" ht="14.25" customHeight="1">
      <c r="G947"/>
    </row>
    <row r="948" spans="7:7" ht="14.25" customHeight="1">
      <c r="G948"/>
    </row>
    <row r="949" spans="7:7" ht="14.25" customHeight="1">
      <c r="G949"/>
    </row>
    <row r="950" spans="7:7" ht="14.25" customHeight="1">
      <c r="G950"/>
    </row>
    <row r="951" spans="7:7" ht="14.25" customHeight="1">
      <c r="G951"/>
    </row>
    <row r="952" spans="7:7" ht="14.25" customHeight="1">
      <c r="G952"/>
    </row>
  </sheetData>
  <mergeCells count="60">
    <mergeCell ref="P9:P10"/>
    <mergeCell ref="AC7:AC8"/>
    <mergeCell ref="P7:P8"/>
    <mergeCell ref="P11:P12"/>
    <mergeCell ref="V7:V8"/>
    <mergeCell ref="V9:V10"/>
    <mergeCell ref="V11:V12"/>
    <mergeCell ref="Q7:Q8"/>
    <mergeCell ref="Q9:Q10"/>
    <mergeCell ref="AC9:AC10"/>
    <mergeCell ref="R7:R8"/>
    <mergeCell ref="R9:R10"/>
    <mergeCell ref="A7:A12"/>
    <mergeCell ref="B7:B8"/>
    <mergeCell ref="C7:C8"/>
    <mergeCell ref="D7:D8"/>
    <mergeCell ref="E7:E8"/>
    <mergeCell ref="E9:E10"/>
    <mergeCell ref="B11:B12"/>
    <mergeCell ref="C11:C12"/>
    <mergeCell ref="G7:G8"/>
    <mergeCell ref="H7:H8"/>
    <mergeCell ref="I7:I8"/>
    <mergeCell ref="J7:J8"/>
    <mergeCell ref="K7:K8"/>
    <mergeCell ref="L7:L8"/>
    <mergeCell ref="O7:O8"/>
    <mergeCell ref="S7:S8"/>
    <mergeCell ref="F9:F10"/>
    <mergeCell ref="G9:G10"/>
    <mergeCell ref="M7:M8"/>
    <mergeCell ref="N7:N8"/>
    <mergeCell ref="F7:F8"/>
    <mergeCell ref="O9:O10"/>
    <mergeCell ref="S9:S10"/>
    <mergeCell ref="N9:N10"/>
    <mergeCell ref="H9:H10"/>
    <mergeCell ref="I9:I10"/>
    <mergeCell ref="J9:J10"/>
    <mergeCell ref="K9:K10"/>
    <mergeCell ref="L9:L10"/>
    <mergeCell ref="M9:M10"/>
    <mergeCell ref="B9:B10"/>
    <mergeCell ref="C9:C10"/>
    <mergeCell ref="D9:D10"/>
    <mergeCell ref="N11:N12"/>
    <mergeCell ref="O11:O12"/>
    <mergeCell ref="S11:S12"/>
    <mergeCell ref="I11:I12"/>
    <mergeCell ref="J11:J12"/>
    <mergeCell ref="K11:K12"/>
    <mergeCell ref="L11:L12"/>
    <mergeCell ref="M11:M12"/>
    <mergeCell ref="Q11:Q12"/>
    <mergeCell ref="R11:R12"/>
    <mergeCell ref="AE7:AE8"/>
    <mergeCell ref="AE9:AE10"/>
    <mergeCell ref="AE11:AE12"/>
    <mergeCell ref="AD7:AD8"/>
    <mergeCell ref="AD9:AD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CAMILO MALPICA CARDENAS</dc:creator>
  <cp:keywords/>
  <dc:description/>
  <cp:lastModifiedBy/>
  <cp:revision/>
  <dcterms:created xsi:type="dcterms:W3CDTF">2024-06-24T16:42:35Z</dcterms:created>
  <dcterms:modified xsi:type="dcterms:W3CDTF">2026-03-05T13:26:50Z</dcterms:modified>
  <cp:category/>
  <cp:contentStatus/>
</cp:coreProperties>
</file>