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Z:\descargas\"/>
    </mc:Choice>
  </mc:AlternateContent>
  <bookViews>
    <workbookView xWindow="0" yWindow="0" windowWidth="28800" windowHeight="11730" firstSheet="5" activeTab="7"/>
  </bookViews>
  <sheets>
    <sheet name="Hoja1" sheetId="7" state="hidden" r:id="rId1"/>
    <sheet name="Ajustes" sheetId="5" state="hidden" r:id="rId2"/>
    <sheet name="codigos productos" sheetId="4" state="hidden" r:id="rId3"/>
    <sheet name="Hoja2" sheetId="2" state="hidden" r:id="rId4"/>
    <sheet name="V3" sheetId="1" state="hidden" r:id="rId5"/>
    <sheet name="PAI 2025 Accesible" sheetId="6" r:id="rId6"/>
    <sheet name="PAI 2025 " sheetId="8" state="hidden" r:id="rId7"/>
    <sheet name="DG" sheetId="13" r:id="rId8"/>
    <sheet name="DCI" sheetId="9" r:id="rId9"/>
    <sheet name="DOCI" sheetId="10" r:id="rId10"/>
    <sheet name="DEMANDA" sheetId="11" r:id="rId11"/>
    <sheet name="DAF" sheetId="12" r:id="rId12"/>
    <sheet name="CONSOLIDADO" sheetId="14" r:id="rId13"/>
  </sheets>
  <definedNames>
    <definedName name="_xlnm._FilterDatabase" localSheetId="11" hidden="1">DAF!$A$6:$AA$31</definedName>
    <definedName name="_xlnm._FilterDatabase" localSheetId="8" hidden="1">DCI!$A$6:$AA$15</definedName>
    <definedName name="_xlnm._FilterDatabase" localSheetId="10" hidden="1">DEMANDA!$A$6:$AA$15</definedName>
    <definedName name="_xlnm._FilterDatabase" localSheetId="7" hidden="1">DG!$A$6:$AA$25</definedName>
    <definedName name="_xlnm._FilterDatabase" localSheetId="9" hidden="1">DOCI!$A$6:$AA$12</definedName>
    <definedName name="_xlnm._FilterDatabase" localSheetId="6" hidden="1">'PAI 2025 '!$A$6:$AA$68</definedName>
    <definedName name="_xlnm._FilterDatabase" localSheetId="5" hidden="1">'PAI 2025 Accesible'!$A$6:$BX$68</definedName>
    <definedName name="_xlnm._FilterDatabase" localSheetId="4" hidden="1">'V3'!$A$6:$CB$69</definedName>
    <definedName name="SegmentaciónDeDatos_Dirección__responsable_del_Producto">#N/A</definedName>
    <definedName name="SegmentaciónDeDatos_Dirección__responsable_del_Subproducto">#N/A</definedName>
    <definedName name="SegmentaciónDeDatos_Proceso_Responsable_del_subproducto">#N/A</definedName>
  </definedNames>
  <calcPr calcId="191028"/>
  <pivotCaches>
    <pivotCache cacheId="0" r:id="rId14"/>
  </pivotCaches>
  <extLst>
    <ext xmlns:x14="http://schemas.microsoft.com/office/spreadsheetml/2009/9/main" uri="{BBE1A952-AA13-448e-AADC-164F8A28A991}">
      <x14:slicerCaches>
        <x14:slicerCache r:id="rId15"/>
        <x14:slicerCache r:id="rId16"/>
        <x14:slicerCache r:id="rId1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12" l="1"/>
  <c r="V10" i="13"/>
  <c r="G45" i="14"/>
  <c r="F45" i="14"/>
  <c r="E45" i="14"/>
  <c r="J14" i="10"/>
  <c r="J11" i="10"/>
  <c r="S9" i="10"/>
  <c r="S7" i="10"/>
  <c r="J29" i="12"/>
  <c r="S21" i="12"/>
  <c r="S14" i="12"/>
  <c r="S11" i="12"/>
  <c r="G13" i="14"/>
  <c r="F13" i="14"/>
  <c r="J23" i="13"/>
  <c r="J13" i="9"/>
  <c r="J18" i="11"/>
  <c r="S13" i="9"/>
  <c r="S10" i="10"/>
  <c r="S10" i="11"/>
  <c r="S15" i="11"/>
  <c r="G34" i="14"/>
  <c r="F34" i="14"/>
  <c r="E34" i="14"/>
  <c r="E13" i="14"/>
  <c r="S24" i="12"/>
  <c r="V18" i="11"/>
  <c r="S8" i="10"/>
  <c r="S11" i="10" s="1"/>
  <c r="S7" i="9"/>
  <c r="S11" i="9"/>
  <c r="S9" i="9"/>
  <c r="S17" i="13"/>
  <c r="S10" i="13"/>
  <c r="S12" i="13"/>
  <c r="V21" i="12"/>
  <c r="V8" i="10"/>
  <c r="V15" i="11"/>
  <c r="S7" i="11"/>
  <c r="S18" i="11" s="1"/>
  <c r="S21" i="13"/>
  <c r="V21" i="13"/>
  <c r="S19" i="13"/>
  <c r="V19" i="13"/>
  <c r="V10" i="11"/>
  <c r="S13" i="11"/>
  <c r="V13" i="11"/>
  <c r="S17" i="12"/>
  <c r="S7" i="12"/>
  <c r="V11" i="12"/>
  <c r="V7" i="12"/>
  <c r="V12" i="13"/>
  <c r="V23" i="13" s="1"/>
  <c r="V17" i="13"/>
  <c r="V27" i="12"/>
  <c r="V24" i="12"/>
  <c r="V17" i="12"/>
  <c r="V14" i="12"/>
  <c r="V29" i="12" s="1"/>
  <c r="U14" i="12"/>
  <c r="U12" i="11"/>
  <c r="U8" i="11"/>
  <c r="V7" i="11"/>
  <c r="V10" i="10"/>
  <c r="V7" i="10"/>
  <c r="V11" i="10" s="1"/>
  <c r="V11" i="9"/>
  <c r="V13" i="9" s="1"/>
  <c r="V9" i="9"/>
  <c r="V7" i="9"/>
  <c r="V37" i="8"/>
  <c r="V39" i="8"/>
  <c r="V42" i="8"/>
  <c r="V43" i="8"/>
  <c r="V48" i="8" l="1"/>
  <c r="V52" i="8"/>
  <c r="V55" i="8"/>
  <c r="V60" i="8"/>
  <c r="V58" i="8"/>
  <c r="V62" i="8"/>
  <c r="V64" i="8"/>
  <c r="V15" i="8"/>
  <c r="V13" i="8"/>
  <c r="V9" i="8"/>
  <c r="V7" i="8"/>
  <c r="V12" i="8"/>
  <c r="U39" i="8" l="1"/>
  <c r="AD61" i="8"/>
  <c r="U37" i="8"/>
  <c r="U19" i="8"/>
  <c r="U10" i="8"/>
  <c r="AB10" i="6" l="1"/>
  <c r="Y32" i="6"/>
  <c r="Y15" i="6" l="1"/>
  <c r="AB19" i="6" l="1"/>
  <c r="AB37" i="6"/>
  <c r="E5" i="2" l="1"/>
  <c r="E2" i="2"/>
  <c r="AE16" i="1"/>
  <c r="AE15" i="1"/>
  <c r="AE14" i="1"/>
  <c r="AB14" i="1"/>
  <c r="AE7" i="1"/>
  <c r="AB7" i="1"/>
</calcChain>
</file>

<file path=xl/comments1.xml><?xml version="1.0" encoding="utf-8"?>
<comments xmlns="http://schemas.openxmlformats.org/spreadsheetml/2006/main">
  <authors>
    <author>SebasMC</author>
    <author>tc={918A771B-4AB3-4F95-908F-6DF363C28D9F}</author>
  </authors>
  <commentList>
    <comment ref="G6" authorId="0" shapeId="0">
      <text>
        <r>
          <rPr>
            <b/>
            <sz val="9"/>
            <color indexed="81"/>
            <rFont val="Tahoma"/>
            <charset val="1"/>
          </rPr>
          <t>SebasMC:</t>
        </r>
        <r>
          <rPr>
            <sz val="9"/>
            <color indexed="81"/>
            <rFont val="Tahoma"/>
            <charset val="1"/>
          </rPr>
          <t xml:space="preserve">
De acuerdo con la codificacion de la plataforma estrategica</t>
        </r>
      </text>
    </comment>
    <comment ref="L6" authorId="0" shapeId="0">
      <text>
        <r>
          <rPr>
            <b/>
            <sz val="9"/>
            <color indexed="81"/>
            <rFont val="Tahoma"/>
            <charset val="1"/>
          </rPr>
          <t>SebasMC:</t>
        </r>
        <r>
          <rPr>
            <sz val="9"/>
            <color indexed="81"/>
            <rFont val="Tahoma"/>
            <charset val="1"/>
          </rPr>
          <t xml:space="preserve">
De acuerdo con la codificacion de la plataforma estrategica</t>
        </r>
      </text>
    </comment>
    <comment ref="AF14" authorId="1"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Se divide en dos el peso de la primera actividad (60%) pq en la segunda no habia porcentaje</t>
        </r>
      </text>
    </comment>
  </commentList>
</comments>
</file>

<file path=xl/comments2.xml><?xml version="1.0" encoding="utf-8"?>
<comments xmlns="http://schemas.openxmlformats.org/spreadsheetml/2006/main">
  <authors>
    <author>Stella Carolina Rodrìguez Alayon</author>
  </authors>
  <commentList>
    <comment ref="AB10" authorId="0" shapeId="0">
      <text>
        <r>
          <rPr>
            <b/>
            <sz val="9"/>
            <color indexed="81"/>
            <rFont val="Tahoma"/>
            <charset val="1"/>
          </rPr>
          <t>Stella Carolina Rodrìguez Alayon:</t>
        </r>
        <r>
          <rPr>
            <sz val="9"/>
            <color indexed="81"/>
            <rFont val="Tahoma"/>
            <charset val="1"/>
          </rPr>
          <t xml:space="preserve">
Juan Camilo Hernandez</t>
        </r>
      </text>
    </comment>
    <comment ref="AB19" authorId="0" shapeId="0">
      <text>
        <r>
          <rPr>
            <b/>
            <sz val="9"/>
            <color indexed="81"/>
            <rFont val="Tahoma"/>
            <charset val="1"/>
          </rPr>
          <t>Stella Carolina Rodrìguez Alayon:</t>
        </r>
        <r>
          <rPr>
            <sz val="9"/>
            <color indexed="81"/>
            <rFont val="Tahoma"/>
            <charset val="1"/>
          </rPr>
          <t xml:space="preserve">
Equipo Certificados de Utilidad Común</t>
        </r>
      </text>
    </comment>
    <comment ref="AB37" authorId="0" shapeId="0">
      <text>
        <r>
          <rPr>
            <b/>
            <sz val="9"/>
            <color indexed="81"/>
            <rFont val="Tahoma"/>
            <charset val="1"/>
          </rPr>
          <t>Stella Carolina Rodrìguez Alayon:</t>
        </r>
        <r>
          <rPr>
            <sz val="9"/>
            <color indexed="81"/>
            <rFont val="Tahoma"/>
            <charset val="1"/>
          </rPr>
          <t xml:space="preserve">
Oscar Avíles</t>
        </r>
      </text>
    </comment>
  </commentList>
</comments>
</file>

<file path=xl/comments3.xml><?xml version="1.0" encoding="utf-8"?>
<comments xmlns="http://schemas.openxmlformats.org/spreadsheetml/2006/main">
  <authors>
    <author>Stella Carolina Rodrìguez Alayon</author>
  </authors>
  <commentList>
    <comment ref="U10" authorId="0" shapeId="0">
      <text>
        <r>
          <rPr>
            <b/>
            <sz val="9"/>
            <color indexed="81"/>
            <rFont val="Tahoma"/>
            <charset val="1"/>
          </rPr>
          <t>Stella Carolina Rodrìguez Alayon:</t>
        </r>
        <r>
          <rPr>
            <sz val="9"/>
            <color indexed="81"/>
            <rFont val="Tahoma"/>
            <charset val="1"/>
          </rPr>
          <t xml:space="preserve">
Juan Camilo Hernandez</t>
        </r>
      </text>
    </comment>
    <comment ref="U19" authorId="0" shapeId="0">
      <text>
        <r>
          <rPr>
            <b/>
            <sz val="9"/>
            <color indexed="81"/>
            <rFont val="Tahoma"/>
            <charset val="1"/>
          </rPr>
          <t>Stella Carolina Rodrìguez Alayon:</t>
        </r>
        <r>
          <rPr>
            <sz val="9"/>
            <color indexed="81"/>
            <rFont val="Tahoma"/>
            <charset val="1"/>
          </rPr>
          <t xml:space="preserve">
Equipo Certificados de Utilidad Común</t>
        </r>
      </text>
    </comment>
    <comment ref="U37" authorId="0" shapeId="0">
      <text>
        <r>
          <rPr>
            <b/>
            <sz val="9"/>
            <color indexed="81"/>
            <rFont val="Tahoma"/>
            <charset val="1"/>
          </rPr>
          <t>Stella Carolina Rodrìguez Alayon:</t>
        </r>
        <r>
          <rPr>
            <sz val="9"/>
            <color indexed="81"/>
            <rFont val="Tahoma"/>
            <charset val="1"/>
          </rPr>
          <t xml:space="preserve">
Oscar Avíles</t>
        </r>
      </text>
    </comment>
  </commentList>
</comments>
</file>

<file path=xl/comments4.xml><?xml version="1.0" encoding="utf-8"?>
<comments xmlns="http://schemas.openxmlformats.org/spreadsheetml/2006/main">
  <authors>
    <author>Stella Carolina Rodrìguez Alayon</author>
  </authors>
  <commentList>
    <comment ref="U8" authorId="0" shapeId="0">
      <text>
        <r>
          <rPr>
            <b/>
            <sz val="9"/>
            <color indexed="81"/>
            <rFont val="Tahoma"/>
            <charset val="1"/>
          </rPr>
          <t>Stella Carolina Rodrìguez Alayon:</t>
        </r>
        <r>
          <rPr>
            <sz val="9"/>
            <color indexed="81"/>
            <rFont val="Tahoma"/>
            <charset val="1"/>
          </rPr>
          <t xml:space="preserve">
Juan Camilo Hernandez</t>
        </r>
      </text>
    </comment>
    <comment ref="U12" authorId="0" shapeId="0">
      <text>
        <r>
          <rPr>
            <b/>
            <sz val="9"/>
            <color indexed="81"/>
            <rFont val="Tahoma"/>
            <charset val="1"/>
          </rPr>
          <t>Stella Carolina Rodrìguez Alayon:</t>
        </r>
        <r>
          <rPr>
            <sz val="9"/>
            <color indexed="81"/>
            <rFont val="Tahoma"/>
            <charset val="1"/>
          </rPr>
          <t xml:space="preserve">
Equipo Certificados de Utilidad Común</t>
        </r>
      </text>
    </comment>
  </commentList>
</comments>
</file>

<file path=xl/sharedStrings.xml><?xml version="1.0" encoding="utf-8"?>
<sst xmlns="http://schemas.openxmlformats.org/spreadsheetml/2006/main" count="6135" uniqueCount="890">
  <si>
    <t>S13</t>
  </si>
  <si>
    <t>Meta marzo</t>
  </si>
  <si>
    <t xml:space="preserve">Meta Junio </t>
  </si>
  <si>
    <t xml:space="preserve">Meta Septiembre </t>
  </si>
  <si>
    <t xml:space="preserve">Meta diciembre </t>
  </si>
  <si>
    <t>V2</t>
  </si>
  <si>
    <t>S6 - S8</t>
  </si>
  <si>
    <t>Indicador</t>
  </si>
  <si>
    <t>V3</t>
  </si>
  <si>
    <t>V2 - S6</t>
  </si>
  <si>
    <t>Alianzas y Estratégias Regionales alineadas a líneas estratégicas de la ENCI.</t>
  </si>
  <si>
    <t>V2- S8</t>
  </si>
  <si>
    <t>Identificación y priorización, preparación y formulación, gestión contracutal, gestión financiera, gestión jurídica</t>
  </si>
  <si>
    <t>S30</t>
  </si>
  <si>
    <t>Alianzas y estrategias regionales en ejecución alineadas con las líneas estratégicas de la ENCI</t>
  </si>
  <si>
    <t>S3</t>
  </si>
  <si>
    <t>Ejemplo cambios de redacción</t>
  </si>
  <si>
    <t>S9</t>
  </si>
  <si>
    <t>S21</t>
  </si>
  <si>
    <t xml:space="preserve">Alineación de los recursos de cooperación internacional a las prioridades definidas de la ENCI 2023-2026. </t>
  </si>
  <si>
    <t>Porcentaje de Asignación de recursos de contrapartida nacional a proyectos de Cooperación Internacional alineados con la ENCI 2023-2026.</t>
  </si>
  <si>
    <t>Porcentaje de la política de prevención de daño antijurídico implementada</t>
  </si>
  <si>
    <t>S24</t>
  </si>
  <si>
    <t xml:space="preserve">Porcentaje de alineación de los recursos de cooperación internacional a las prioridades definidas de la ENCI 2023-2026. </t>
  </si>
  <si>
    <t>Recursos de contrapartida nacional asignados a proyectos de cooperación internacional alineados con la ENCI 2023-2026/ total de recursos disponibles para la cofianciación de los proyectos con contrapartida nacional</t>
  </si>
  <si>
    <t>Porcentaje de la política de prevención de daño antijurídico implementada en la vigencia 2024</t>
  </si>
  <si>
    <t>(No. de planes formulados / Total de planes publicados en sede electrónica)*100</t>
  </si>
  <si>
    <t>(Número de planes de talento humano formulados y publicados / Total de planes de talento humano programados)*100</t>
  </si>
  <si>
    <t>S5</t>
  </si>
  <si>
    <t>S31 ACT</t>
  </si>
  <si>
    <t>S14</t>
  </si>
  <si>
    <t>Subproducto</t>
  </si>
  <si>
    <t xml:space="preserve">% de avance en el # de proyectos en ejecución enmarcados en las estrategias de cooperación sur-sur </t>
  </si>
  <si>
    <t>Aprobar e implementar el PEC 2024</t>
  </si>
  <si>
    <t xml:space="preserve">Porcentaje de implementación en la vigencia 2024, de la estrategia de gestión del conocimiento y la innovación diseñada. </t>
  </si>
  <si>
    <t xml:space="preserve">Porcentaje de avance en el número de proyectos de oferta y doble vía en los que Colombia es líder </t>
  </si>
  <si>
    <t>Aprobar el PEC 2024</t>
  </si>
  <si>
    <t>Porcentaje de la estrategia de gestión del conocimiento y la innovación diseñada</t>
  </si>
  <si>
    <t>ACTIVIDADES V2</t>
  </si>
  <si>
    <t>ACTIVIDADES V3</t>
  </si>
  <si>
    <t>Diseñar la estrategia de gestión del conocimiento y la innovación.</t>
  </si>
  <si>
    <t>Consolidar el nuevo equipo catalizador de Gestión de Conocimiento y la Innovación en APC Colombia</t>
  </si>
  <si>
    <t>Determinar la estructura para contar con una unidad de capacitación, acompañamiento y formulación de proyectos</t>
  </si>
  <si>
    <t>Realizar el autodiagnóstico de la política de Gestión de Conocimiento y la Innovación, con el acompañamiento del Departamento Administrativo de Función Pública</t>
  </si>
  <si>
    <t>Diseñar y habilitar el repositorio de saberes misionales y de apoyo de APC-Colombia</t>
  </si>
  <si>
    <t>Diseñar la hoja de ruta (estrategia) de gestión del conocimiento y la innovación.</t>
  </si>
  <si>
    <t>Implementar los componentes de la estrategia de gestión del conocimiento y la innovación, en las líneas de preinducción, inducción, reinducción y gestión documental programados para la vigencia 2024.</t>
  </si>
  <si>
    <t>Socializar la hoja de ruta (estrategia) de gestión de conocimiento al interior de la Entidad</t>
  </si>
  <si>
    <t>DAF</t>
  </si>
  <si>
    <t>Denominador: cambia</t>
  </si>
  <si>
    <t>S25</t>
  </si>
  <si>
    <t xml:space="preserve">Encuesta de satisfacción </t>
  </si>
  <si>
    <t>Resultado de la encuesta</t>
  </si>
  <si>
    <t>Revisar con Don Julio para que sea 100% cada trimestre</t>
  </si>
  <si>
    <t>S19</t>
  </si>
  <si>
    <t>Agregar a Gilberto</t>
  </si>
  <si>
    <t>DO</t>
  </si>
  <si>
    <t>S6 y S8</t>
  </si>
  <si>
    <t>Unir en un solo ID, manteniendo las actividades y demás caracteristicas del ID</t>
  </si>
  <si>
    <t>S6</t>
  </si>
  <si>
    <t>(Alianzas y estrategias regionales en ejecución alineadas con la ENCI  / Alianzas y estrategias alineadas con la ENCI programadas)*100</t>
  </si>
  <si>
    <t>N/A línea base</t>
  </si>
  <si>
    <t>meta 50% constante para cada trimestre</t>
  </si>
  <si>
    <t>Ajustar la formula como esta actualmente</t>
  </si>
  <si>
    <t>S4</t>
  </si>
  <si>
    <t>meta 60% constante para cada trimestre</t>
  </si>
  <si>
    <t>S20</t>
  </si>
  <si>
    <t>Porcentaje de iniciativas y/o proyectos aprobadas del Fondo del Pacífico con seguimiento técnico, financiero y jurídico</t>
  </si>
  <si>
    <t>(Iniciativas y/o proyectos aprobadas del Fondo del Pacífico con seguimiento técnico, financiero y jurídico / Total de Iniciativas y/o proyectos aprobadas del Fondo del Pacífico)*100</t>
  </si>
  <si>
    <t>DCI</t>
  </si>
  <si>
    <t>Es necesario revisar en otro espacio la definición y el alcance de productos</t>
  </si>
  <si>
    <t>S2</t>
  </si>
  <si>
    <t>Revisar con Vicky los porcentajes que den cuenta estrategicamente de cada año los compromisos del PEI</t>
  </si>
  <si>
    <t>S1</t>
  </si>
  <si>
    <t>Desarrollar 5 intercambios de conocimiento Col-Col, alineados a las prioridades de la ENCI 2023-2026</t>
  </si>
  <si>
    <t>los responsables incluir los que tiene Don Julio en Brujula</t>
  </si>
  <si>
    <t>Elaborar y hacer seguimiento a 10 planes de trabajo tematicas y territoriales para la vigencia 2024 de Cooperación Internacional en el marco del SNCI</t>
  </si>
  <si>
    <t>Realizar seguimiento a 3 intercambios de conocimiento Col-Col, alineados a las prioridades de la ENCI 2023-2026</t>
  </si>
  <si>
    <t>S10</t>
  </si>
  <si>
    <t>Pendiente linea base</t>
  </si>
  <si>
    <t>DG</t>
  </si>
  <si>
    <t>S31</t>
  </si>
  <si>
    <t>actividad de aprobación del PEC queda sin la implementacion. Y se deja fecha 15 de oct</t>
  </si>
  <si>
    <t>Linea base 100%</t>
  </si>
  <si>
    <t>DD</t>
  </si>
  <si>
    <t>Poner en número, programar en ultimo trimestre los dos mecanismos</t>
  </si>
  <si>
    <t>Dinamización del Sistema Nacional de Cooperación Internacional.</t>
  </si>
  <si>
    <t>P1</t>
  </si>
  <si>
    <t xml:space="preserve">Sistema Nacional de Cooperación Internacional Dinamizado </t>
  </si>
  <si>
    <t xml:space="preserve">Implementación de la Estrategia Nacional de Cooperación Internacional ENCI 2023-2026. </t>
  </si>
  <si>
    <t>P2</t>
  </si>
  <si>
    <t xml:space="preserve"> Estrategia ENCI 2023-2026 implementada</t>
  </si>
  <si>
    <t>Posicionamiento de Colombia en la gestión de cooperación internacional a través de las diferentes modalidades.</t>
  </si>
  <si>
    <t>P3</t>
  </si>
  <si>
    <t>Potencialización de nuevas fuentes  y mecanismos de financiamiento</t>
  </si>
  <si>
    <t>P4</t>
  </si>
  <si>
    <t>Porcentaje de proyectos incorporados con prioridades de la ENCI</t>
  </si>
  <si>
    <t>Diseño e Implementación de la Estrategia de Gestión del Conocimiento y la Innovación</t>
  </si>
  <si>
    <t>P5</t>
  </si>
  <si>
    <t xml:space="preserve">
% de avance en el # de proyectos en ejecución enmarcados en las estrategias de cooperación sur-sur </t>
  </si>
  <si>
    <t>Observatorio de Cooperación Internacional técnica y Financiera no reembolsable</t>
  </si>
  <si>
    <t>P6</t>
  </si>
  <si>
    <t>Operación Estadística</t>
  </si>
  <si>
    <t>P7</t>
  </si>
  <si>
    <t>Donaciones Internacionales en especie canalizadas alineadas al Plan Nacional de Desarrollo</t>
  </si>
  <si>
    <t>S7</t>
  </si>
  <si>
    <t>Sistema de Gestión de la Información</t>
  </si>
  <si>
    <t>P8</t>
  </si>
  <si>
    <t>S8</t>
  </si>
  <si>
    <t>Elaboración y publicación de estados financieros</t>
  </si>
  <si>
    <t>P9</t>
  </si>
  <si>
    <t>IMPLEMENTACIÓN DE PROYECTOS DE COOPERACIÓN INTERNACIONAL NO REEMBOLSABLE CON APORTE DE RECURSOS DE CONTRAPARTIDA NACIONAL</t>
  </si>
  <si>
    <t>Gestión de proyectos de cooperación internacional</t>
  </si>
  <si>
    <t>P10</t>
  </si>
  <si>
    <t>Plan de trabajo para la cooperación descentralizada 2024</t>
  </si>
  <si>
    <t>Implementación de la política de prevención de daño antijurídico en la vigencia 2024</t>
  </si>
  <si>
    <t>P11</t>
  </si>
  <si>
    <t>Porcentaje de recursos recibidos en Administración ejecutados presupuestalmente</t>
  </si>
  <si>
    <t>S11</t>
  </si>
  <si>
    <t>Implementación del Plan de Trabajo de Control Interno vigencia 2024</t>
  </si>
  <si>
    <t>P12</t>
  </si>
  <si>
    <t>Posicionamiento a través de la Ayuda Oficial al Desarrollo</t>
  </si>
  <si>
    <t>S12</t>
  </si>
  <si>
    <t>Implementación del plan de trabajo del proceso de gestión administrativa 2024</t>
  </si>
  <si>
    <t>P13</t>
  </si>
  <si>
    <t>Dos mecanismos  privados de financiemiento diseñados</t>
  </si>
  <si>
    <t>Implementación del Plan Estratégico de Talento Humano en la vigencia 2024</t>
  </si>
  <si>
    <t>P14</t>
  </si>
  <si>
    <t>Implementación del plan Maestro de Planeación y Seguimiento Institucional 2024</t>
  </si>
  <si>
    <t>P15</t>
  </si>
  <si>
    <t>Producidos el 100% de los documentos definidos en el plan de trabajo para la vigencia 2024</t>
  </si>
  <si>
    <t>S15</t>
  </si>
  <si>
    <t>Implementación plan de trabajo de gestión contractual</t>
  </si>
  <si>
    <t>P16</t>
  </si>
  <si>
    <t xml:space="preserve">Realizadas el 100% de las actividades programadas desde el observatorio de cooperación internacional técnica y financiera no reembolsable
</t>
  </si>
  <si>
    <t>S16</t>
  </si>
  <si>
    <t>Plan Estratégico de Comunicaciones</t>
  </si>
  <si>
    <t>P17</t>
  </si>
  <si>
    <t>Plan de Trabajo Fase I de la Operación Estadística</t>
  </si>
  <si>
    <t>S17</t>
  </si>
  <si>
    <t>Implementación de las  unidades del Portafolio de la hoja de ruta del PETI 2024</t>
  </si>
  <si>
    <t>S18</t>
  </si>
  <si>
    <t>Estados financieros elaborados y publicados</t>
  </si>
  <si>
    <t xml:space="preserve">
% de avance del seguimiento técnico de las iniciativas y/o proyectos aprobadas del Fondo del Pacífico</t>
  </si>
  <si>
    <t>Avance de implementación de la política de prevención de daño antijurídico en la vigencia 2024</t>
  </si>
  <si>
    <t xml:space="preserve">Cumplimiento plan de trabajo </t>
  </si>
  <si>
    <t>S22</t>
  </si>
  <si>
    <t xml:space="preserve">Plan de trabajo del proceso de gestión administrativa 2024 implementado </t>
  </si>
  <si>
    <t>S23</t>
  </si>
  <si>
    <t>Cumplimiento en la formulación y publicación de planes de talento humano</t>
  </si>
  <si>
    <t>Impacto de los resultados de los planes de TH</t>
  </si>
  <si>
    <t>Nivel de cumplimiento del Plan Estratégico del Talento Humano en la vigencia 2024</t>
  </si>
  <si>
    <t>S26</t>
  </si>
  <si>
    <t>Plan Maestro 2024 implementado</t>
  </si>
  <si>
    <t>S27</t>
  </si>
  <si>
    <t>Actualización de la documentacion de proceso de Gestión Contractual</t>
  </si>
  <si>
    <t>S28</t>
  </si>
  <si>
    <t>Documento elaborado lineamientos sobre la debida diligencia en la supervisión de contratos</t>
  </si>
  <si>
    <t>S29</t>
  </si>
  <si>
    <t>Matriz contractual actualizada</t>
  </si>
  <si>
    <t>Cumplimiento del Plan Estratégico de Comunicaciones 2024</t>
  </si>
  <si>
    <t>Productos</t>
  </si>
  <si>
    <t>Cuenta de Cod Producto</t>
  </si>
  <si>
    <t>Subproductos</t>
  </si>
  <si>
    <t xml:space="preserve">Producto Institucional / Producto de Gestión </t>
  </si>
  <si>
    <t>Indicador de resultado (subproducto)</t>
  </si>
  <si>
    <t>Revisión de Indicador</t>
  </si>
  <si>
    <t>Unidad de medida de indicador en moneda, porcentaje, número</t>
  </si>
  <si>
    <t>Fórmula del indicador</t>
  </si>
  <si>
    <t>Revisión de la formula</t>
  </si>
  <si>
    <t>Porcentaje del Sistema Nacional de Cooperación Internacional Dinamizado para la vigencia 2024</t>
  </si>
  <si>
    <t>Porcentaje</t>
  </si>
  <si>
    <t xml:space="preserve">Porcentaje de avance en la dinamización del Sistema Nacional de Cooperación Internacional. </t>
  </si>
  <si>
    <t>Para cada etapa: (Número de acciones realizadas durante la vigencia para la dinamización del Sistema Nacional de Cooperación Internacional /  número de acciones programadas en la vigencia para la dinamización del Sistema Nacional de Cooperación Internacional) x100
Etapa 1. cumplida (33%): 2024
Etapa 2. cumplida (66%): 2025
Etapa 3. cumplida (100%): 2026</t>
  </si>
  <si>
    <t>Porcentaje de la estrategia de gestión del conocimiento y la innovación implementada</t>
  </si>
  <si>
    <t xml:space="preserve">Porcentaje de ejecución en la vigencia 2024, de la estrategia de gestión del conocimiento y la innovación diseñada. </t>
  </si>
  <si>
    <t>Para cada etapa: (Número de acciones realizadas durante la vigencia para la implementación de la estrategia de Gestión del Conocimiento y la Innovación /  número de acciones programadas en la vigencia para la implementación de la estrategia de Gestión del Conocimiento y la Innovación) x100
Etapa 1. cumplida (33%): 2024
Etapa 2. cumplida (66%): 2025
Etapa 3. cumplida (100%): 2026</t>
  </si>
  <si>
    <t>Porcentaje de estados financieros elaborados y publicados</t>
  </si>
  <si>
    <t>Estados Financieros Publicados / elaborados Estados Financieros</t>
  </si>
  <si>
    <t>(Estados financieros elaborados y publicados / Estados financieros programados) * 100</t>
  </si>
  <si>
    <t>Porcentaje de iniciativas y/o proyectos aprobadas del Fondo del Pacífico con seguimiento técnico</t>
  </si>
  <si>
    <t>Iniciativas dce los planes de trabajo con procesos de seguimiento y/o ejecución/ proyectos de los planes de trabajo aprobadas por el mecanismo.</t>
  </si>
  <si>
    <t>(Iniciativas y/o proyectos aprobadas del Fondo del Pacífico con seguimiento técnico / Total de Iniciativas y/o proyectos aprobadas del Fondo del Pacífico)*100</t>
  </si>
  <si>
    <t>Porcentaje de las acciones implementadas por APC Colombia en el marco de la Estrategia ENCI 2023-2026 para la vigencia 2024</t>
  </si>
  <si>
    <t xml:space="preserve">Porcentaje de avance en la implementación estrategia  ENCI 2023-2026. </t>
  </si>
  <si>
    <t>Para cada etapa: (Número de acciones realizadas durante la vigencia en la implementación estrategia  ENCI 2023-2026. /  número de acciones programadas en la vigencia en la implementación estrategia  ENCI 2023-2026.) x100
Etapa 1. cumplida (33%): 2024
Etapa 2. cumplida (66%): 2025
Etapa 3. cumplida (100%): 2026</t>
  </si>
  <si>
    <t xml:space="preserve">Porcentaje de recursos de cooperación internacional alineados a las prioridades definidas en la ENCI 2023-2026. </t>
  </si>
  <si>
    <t>(Monto de recursos alineados a las prioridades definidas / monto total de la cooperación registrada) * 100</t>
  </si>
  <si>
    <t>OK</t>
  </si>
  <si>
    <t>Porcentaje de proyectos aprobados de demanda y doble vía alineados a la ENCI</t>
  </si>
  <si>
    <t>Número de proyectos de demanda y doble vía alineados a la ENCI sobre número de proyectos de demanda y doble vía aprobados</t>
  </si>
  <si>
    <t>(Número de proyectos aprobados de demanda y doble vía alineados a la ENCI / número de proyectos de demanda y doble vía aprobados) x100</t>
  </si>
  <si>
    <t>Porcentaje de avance  de implementación de la política de prevención de daño antijurídico en la vigencia 2024</t>
  </si>
  <si>
    <t>(Actividades de la política de prevención de daño antijurídico ejecutadas / actividades de la política de prevención de daño antijurídico  programadas)*100</t>
  </si>
  <si>
    <t>Porcentaje del plan de trabajo de control interno ejecutado</t>
  </si>
  <si>
    <t>actividades del plan ejecutada/actividades del plan programadas</t>
  </si>
  <si>
    <t>(Actividades del plan de trabajo de control interno ejecutadas / actividades del plan de trabajo de control interno programadas)*100</t>
  </si>
  <si>
    <t xml:space="preserve">¨Porcentaje del Plan de trabajo del proceso de gestión administrativa 2024 implementado </t>
  </si>
  <si>
    <t>Porcentaje de implementación del Plan de trabajo del proceso de gestión administrativa 2024 en el 2024</t>
  </si>
  <si>
    <t>(Número de actividades del Plan de trabajo del proceso de gestión administrativa 2024 implementadas / número de actividades del Plande trabajo del proceso de gestión administrativa 2024 programadas)x100</t>
  </si>
  <si>
    <t>Porcentaje de Planes de talento humano formulados y publicados</t>
  </si>
  <si>
    <t>Porcentaje de satisfacción frente a los planes de talento humano</t>
  </si>
  <si>
    <t>(Número de encuestados que calificaron bien o excelente los planes de talento humano / Número total de encuestados) * 100</t>
  </si>
  <si>
    <t>Porcentaje del Nivel de cumplimiento del Plan Estratégico del Talento Humano en la vigencia 2024</t>
  </si>
  <si>
    <t>((No. De Actividades ejecutadas PIC/No. Actividades Programadas) *0.3+ (No. Actividades ejecutadas PEI/No. Actividades Programadas) *0.3 + (PASGSST No Actividades Ejecutadas PAV/No. Actividades Programadas) *0.2+ (PAVACANTES Y DE PREVISIÓN) *0.2))</t>
  </si>
  <si>
    <t>Porcentaje del Plan Maestro de Planeación y Seguimiento Institucional implementado</t>
  </si>
  <si>
    <t>Porcentaje de avance de implementación del plan maestro 2024</t>
  </si>
  <si>
    <t>(Actividades del plan maestro de planeación y seguimiento institucional 2024 ejecutadas / actividades del plan maestro de planeación y seguimiento institucional 2024 programadas)*100</t>
  </si>
  <si>
    <t>Porcentaje de la documentacion del proceso de Gestión Contractual actualizada</t>
  </si>
  <si>
    <t>No de documentos actualizados  / Total de documentos del proceso de gestión contractual</t>
  </si>
  <si>
    <t>(Documentos del proceso de Gestión Contractual actualizados  / Total de documentos del proceso de gestión contractual)*100</t>
  </si>
  <si>
    <t>Porcentaje de documento de lineamientos sobre la debida diligencia en la supervisión de contratos elaborado</t>
  </si>
  <si>
    <t>Porcentaje de avance en la elaboración del documento de lineamientos sobre la debida diligencia en la supervisión de contratos.</t>
  </si>
  <si>
    <t>(Avance en la elaboración del documento de lineamientos sobre la debida diligencia / Total de documentos a elaborar)x100</t>
  </si>
  <si>
    <t>Porcentaje de la matriz contractual actualizada</t>
  </si>
  <si>
    <t xml:space="preserve">Matriz contractual actualizada mensualmente con los contratos suscritos durante el mes </t>
  </si>
  <si>
    <t>(Número de contratos actualizados en la matriz contractual / número de contratos suscritos) x100</t>
  </si>
  <si>
    <t>Porcentaje de documentos definidos en el plan de trabajo del observatorio de cooperación internacional técnica y financiera no reembolsable producidos</t>
  </si>
  <si>
    <t>Actividades ejecutadas sobre  actividades progrmadas</t>
  </si>
  <si>
    <t>(Documentos del observatorio de cooperación internacional técnica y financiera no reembolsable producidos / Total de documentos definidos en el plan de trabajo del observatorio de cooperación internacional técnica y financiera no reembolsable) *100</t>
  </si>
  <si>
    <t>Porcentaje de actividades programadas desde el observatorio de cooperación internacional técnica y financiera no reembolsable realizadas</t>
  </si>
  <si>
    <t>Actividades ejecutadas sobre actividades programadas</t>
  </si>
  <si>
    <t>(Actividades realizadas desde el observatorio de cooperación internacional técnica y financiera no reembolsable / Total de actividades programadas desde el observatorio de cooperación internacional técnica y financiera no reembolsable) *100</t>
  </si>
  <si>
    <t>Porcentaje del Plan de Trabajo Fase I de la Operación Estadística implementado</t>
  </si>
  <si>
    <t>PENDIENTE</t>
  </si>
  <si>
    <t>Para cada etapa: (Número de acciones realizadas durante la vigencia para la implementación del Plan de Trabajo de la Operación Estadística /  número de acciones programadas en la vigencia para la implementación Plan de Trabajo Fase I de la Operación Estadística) x100
Etapa 1. cumplida (33%): 2024
Etapa 2. cumplida (66%): 2025
Etapa 3. cumplida (100%): 2026</t>
  </si>
  <si>
    <t>Porcentaje del Plan Estratégico de Comunicaciones 2024 implementado</t>
  </si>
  <si>
    <t>Porcentaje de Cumplimiento del Plan Estratégico de Comunicaciones 2024</t>
  </si>
  <si>
    <t>(Número de actividades del Plan Estratégico de Comunicaciones 2024 implementadas / número de actividades del Plan Estratégico de Comunicaciones 2024 programadas)x100</t>
  </si>
  <si>
    <t>Revisar las dos opciones del nombre</t>
  </si>
  <si>
    <t>Número de proyectos de oferta y doble vía que incorporan teman en los que Colombia es líder sobre número de proyectos de oferta y doble vía aprobados</t>
  </si>
  <si>
    <t>(Proyectos de cooperación Sur - Sur alineados con las prioridades y agendas de desarrollo del país / Total de proyectos de cooperación Sur - Sur en ejecución) *100</t>
  </si>
  <si>
    <t>Alianzas y estrategias regionales desarrolladas alineadas con la ENCI</t>
  </si>
  <si>
    <t>Número de Alianzas y Estratégias establecidas sobre número de alianzas y estrategias programadas</t>
  </si>
  <si>
    <t>(Alianzas y estrategias regionales desarrolladas alineadas con la ENCI  / Alianzas y estrategias alineadas con la ENCI programadas)*100</t>
  </si>
  <si>
    <t>Porcentaje de donaciones Internacionales en especie canalizadas alineadas al Plan Nacional de Desarrollo</t>
  </si>
  <si>
    <t>Sumatoria total de número de donaciones en especie entregadas alineadas al Plan Nacional de Desarrollo</t>
  </si>
  <si>
    <t>(Donaciones Internacionales en especie alineadas al Plan Nacional de Desarrollo / Total de donaciones Internacionales en especie canalizadas) *100</t>
  </si>
  <si>
    <t>Número de Alianzas y Estratégias Regionales alineadas a líneas estratégicas de la ENCI.</t>
  </si>
  <si>
    <t>Porcentaje de implementación de proyectos de cooperación internacional no reembolsable con aporte de recursos de contrapartida nacional</t>
  </si>
  <si>
    <t>Recursos de contrapartida nacional asignados a proyectos de cooperación internacional alineados con la ENCI 2023-2026/ total de recursos disponibles para proyectos con contrapartida nacional</t>
  </si>
  <si>
    <t>Porcentaje de implementación del plan de trabajo para la cooperación descentralizada durante 2024</t>
  </si>
  <si>
    <t>Porcentaje de avance de implementación del plan de trabajo para la cooperación descentralizada durante la vigencia 2024</t>
  </si>
  <si>
    <t>(Número de actividades ejecutadas del plan de trabajo para la cooperación descentralizada para la vigencia 2024 / número de actividades programadas) x100</t>
  </si>
  <si>
    <t>(Recursos ejecutados presupuestalmente a nivel de obligaciones / Recursos apropiados) * 100</t>
  </si>
  <si>
    <t>Porcentaje de actividades desarrolladas que contribuyen al posicionamiento de Colombia en la gestión de la cooperación internacional a través de la Ayuda Oficial al Desarrollo</t>
  </si>
  <si>
    <t>(Actividades de posicionamiento desarrolladas / Actividades de posicionamiento identifcadas) *100</t>
  </si>
  <si>
    <t>(Actividades de posicionamiento desarrolladas que contribuyen al posicionamiento de Colombia en la Cooperación Internacióna a través de la AOD / Actividades de posicionamiento programadas) *100</t>
  </si>
  <si>
    <t>Número de mecanismos  privados de financiemiento diseñados</t>
  </si>
  <si>
    <t>No. De mecanismos privados de financiamiento diseñados</t>
  </si>
  <si>
    <t>Porcentaje de unidades del portafolio de la hoja de ruta del PETI  implementadas</t>
  </si>
  <si>
    <t>Porcentaje de avance del conjunto de iniciativas implementada de la Hoja de Ruta del PETI  2024</t>
  </si>
  <si>
    <t>(Número de unidades del portafolio de la hoja de ruta del PETI  implementadas / Número  de unidades del portafolio de la hoja de ruta del PETI a implementar) x100</t>
  </si>
  <si>
    <t>AGENCIA PRESIDENCIAL DE COOPERACIÓN INTERNACIONAL</t>
  </si>
  <si>
    <t>APC COLOMBIA</t>
  </si>
  <si>
    <t>PLAN DE ACCIÓN INSTITUCIONAL 2024</t>
  </si>
  <si>
    <t>VERSIÓN 3</t>
  </si>
  <si>
    <t>MIPG (cada actividad puede estar articulada con una o varias de las Políticas de Gestión y Desempeño)</t>
  </si>
  <si>
    <t>Articulación con otros planes: Decreto 612 de 2018 
(cada actividad puede estar articulada con uno o varios 
de los planes señalados)</t>
  </si>
  <si>
    <t>Alineado al PND (transformador)</t>
  </si>
  <si>
    <t>Objetivo estratégico</t>
  </si>
  <si>
    <t xml:space="preserve">Peso ponderado del objetivo estratégico </t>
  </si>
  <si>
    <t>Código</t>
  </si>
  <si>
    <t xml:space="preserve">Meta cuatrienio (objetivo estratégico) en porcentaje
</t>
  </si>
  <si>
    <t>Meta año
(objetivo estratégico) en porcentaje</t>
  </si>
  <si>
    <t>Cod Producto</t>
  </si>
  <si>
    <t>Revisión de Producto</t>
  </si>
  <si>
    <t>Gerente del Producto</t>
  </si>
  <si>
    <t>Dirección  responsable del Producto</t>
  </si>
  <si>
    <t>Cod Subproducto</t>
  </si>
  <si>
    <t>Proceso Responsable del subproducto</t>
  </si>
  <si>
    <t>Dirección  responsable del Subproducto</t>
  </si>
  <si>
    <t>Procesos involucrados</t>
  </si>
  <si>
    <t xml:space="preserve">Grupos de valor involucrados </t>
  </si>
  <si>
    <t xml:space="preserve">Línea base </t>
  </si>
  <si>
    <t>Meta a 31 de marzo</t>
  </si>
  <si>
    <t xml:space="preserve">Meta a 30 de Junio </t>
  </si>
  <si>
    <t xml:space="preserve">Meta a 30 de Septiembre </t>
  </si>
  <si>
    <t xml:space="preserve">Meta a 31 de diciembre </t>
  </si>
  <si>
    <t>Meta anual vigencia</t>
  </si>
  <si>
    <t>Presupuesto total subproducto</t>
  </si>
  <si>
    <t>Fuente del presupuesto (seleccionar lista desplegable)</t>
  </si>
  <si>
    <t>Nombre de la actividad establecida</t>
  </si>
  <si>
    <t>Presupuesto por actividad</t>
  </si>
  <si>
    <t>Peso ponderado de la actividad</t>
  </si>
  <si>
    <t>Evidencias, soportes de la actividad</t>
  </si>
  <si>
    <t>Fecha de inicio (dd/mm/aaaa)</t>
  </si>
  <si>
    <t>Fecha final (dd/mm/aaaa)</t>
  </si>
  <si>
    <t>Responsable de la actividad en el proceso</t>
  </si>
  <si>
    <t>Recursos necesarios (personal, infraestructura, insumos, herramientas, entre otros)</t>
  </si>
  <si>
    <t xml:space="preserve">Planeación Institucional </t>
  </si>
  <si>
    <t xml:space="preserve">Gestión Presupuestal y eficiencia del gasto público </t>
  </si>
  <si>
    <t>Compras y contrataciónpública</t>
  </si>
  <si>
    <t xml:space="preserve">Talento Humano </t>
  </si>
  <si>
    <t xml:space="preserve">Integridad </t>
  </si>
  <si>
    <t xml:space="preserve">Fortalecimiento organizacional  y simplificación de procesos </t>
  </si>
  <si>
    <t xml:space="preserve">Gobierno Digital, antes Gobierno en Línea </t>
  </si>
  <si>
    <t xml:space="preserve">Seguridad Digital </t>
  </si>
  <si>
    <t xml:space="preserve">Defensa jurídica </t>
  </si>
  <si>
    <t>Mejora Normativa</t>
  </si>
  <si>
    <t xml:space="preserve">Servicio al ciudadano </t>
  </si>
  <si>
    <t>Participación ciudadana en la gestión pública</t>
  </si>
  <si>
    <t xml:space="preserve">Racionalización de trámites </t>
  </si>
  <si>
    <t xml:space="preserve">Seguimiento y evaluación del desempeño institucional </t>
  </si>
  <si>
    <t xml:space="preserve">Gestión documental </t>
  </si>
  <si>
    <t>Transparencia, acceso a la información pública y lucha contra la corrupción</t>
  </si>
  <si>
    <t>Gestión de la información estadística</t>
  </si>
  <si>
    <t xml:space="preserve">Gestión del conocimiento y la innovación </t>
  </si>
  <si>
    <t xml:space="preserve">Control Interno </t>
  </si>
  <si>
    <t>PND 2022-2026</t>
  </si>
  <si>
    <t>PES 2023-2026</t>
  </si>
  <si>
    <t>PEI 2023-2026</t>
  </si>
  <si>
    <t xml:space="preserve">Administración de riesgos </t>
  </si>
  <si>
    <t>Racionalizacion de tramites</t>
  </si>
  <si>
    <t>Participación ciudadana y rendición de cuentas</t>
  </si>
  <si>
    <t>Mecanismos para mejorar la atención al ciudadano</t>
  </si>
  <si>
    <t>Mecanismos para la transparencia y acceso  a la información</t>
  </si>
  <si>
    <t>Plan de Participación Ciudadana</t>
  </si>
  <si>
    <t>Plan Institucional de Archivos - PINAR</t>
  </si>
  <si>
    <t>De Gestión Documental</t>
  </si>
  <si>
    <t>Anual de Adquisiciones</t>
  </si>
  <si>
    <t>Estratégico de Talento Humano</t>
  </si>
  <si>
    <t>De Bienestar e Incentivos</t>
  </si>
  <si>
    <t xml:space="preserve">Institucional de Capacitación  </t>
  </si>
  <si>
    <t>De Previsión de Recursos Humanos</t>
  </si>
  <si>
    <t>Trabajo Anual en Seguridad y Salud en el Trabajo</t>
  </si>
  <si>
    <t>Anual de Vacantes</t>
  </si>
  <si>
    <t>Estratégico de Tecnologías de la Información y las Comunicaciones - PETI</t>
  </si>
  <si>
    <t>De Seguridad y Privacidad de la Información</t>
  </si>
  <si>
    <t>Observaciones planeaciones</t>
  </si>
  <si>
    <t>Convergencia regional, 
Transformación productiva, internacionalización y acción climática</t>
  </si>
  <si>
    <t xml:space="preserve">Alinear la cooperación internacional a las prioridades y agendas de desarrollo.
</t>
  </si>
  <si>
    <t>ALI-124</t>
  </si>
  <si>
    <t>Acciones implementadas por APC Colombia en el marco de la Estrategia ENCI 2023-2026 para la vigencia 2024</t>
  </si>
  <si>
    <t>Diego Alejandro Zuluaga</t>
  </si>
  <si>
    <t>Dirección de Coordinación Interinstitucional</t>
  </si>
  <si>
    <t>Preparación y formulación de la Cooperación Internacional</t>
  </si>
  <si>
    <t xml:space="preserve">Preparación y formulación de la Cooperación Internacional </t>
  </si>
  <si>
    <t xml:space="preserve">Entidades públicas nacionales, departamentales o municipales; organizaciones no gubernamentales; cooperantes internacionales; sectores sociales departamentales o municipales
</t>
  </si>
  <si>
    <t>Inversión (Sistema Nacional de Cooperación Internacional)</t>
  </si>
  <si>
    <t>Elaborar y hacer seguimiento a 10 planes de trabajo para la vigencia 2024 de Cooperación Internacional.</t>
  </si>
  <si>
    <t>Planes de trabajo elaborados y evidencias del seguimiento realizado</t>
  </si>
  <si>
    <t>Marlen Espitia</t>
  </si>
  <si>
    <t>Equipo de Talento Humano</t>
  </si>
  <si>
    <t>X</t>
  </si>
  <si>
    <t>1) Consultor: definir etapas (alcance por vigencia) OK
2) CI: Revisar redacción del producto de acuerdo con alcance APC OK
3) Seguimiento 1erT: N/A OK
Pendiente: revisar actividades CI</t>
  </si>
  <si>
    <t xml:space="preserve">Desarrollar 5 acciones de fortalecimiento de capacidades en gestión de cooperación internacional. </t>
  </si>
  <si>
    <t>Evidencias de lass acciones de fortalecimiento de capacidades realizadas (1. convenio Esap.
2. evidencias de participación en webinar
3. Reuniones virtuales de capacitación a enlaces territoriales ESAP.
4. Asitencia a espacios de fortalecimiento (listas de asistencia y evidencias fotográficas).
5. espacios virtuales de capacitación enlaces regionales (evidencias fotográficas, listado de asistencia).)</t>
  </si>
  <si>
    <t xml:space="preserve">Andrea Esguerra </t>
  </si>
  <si>
    <t>Implementar la estrategia de apropiación institucional y social de la linea tecnica de la Cooperación internacional feminista</t>
  </si>
  <si>
    <t xml:space="preserve">Documento de sistematización socializado con la Mesa de Genero de la  Cooperación Internacional. </t>
  </si>
  <si>
    <t>Kelly Gómez</t>
  </si>
  <si>
    <t xml:space="preserve">Elaborar la linea tecnica interseccional (Genero, Etnicos, Territorio) de la Cooperación Internacional. </t>
  </si>
  <si>
    <t>Documentos técnicos elaborados</t>
  </si>
  <si>
    <t>Identificación y priorización de Cooperación Internacional</t>
  </si>
  <si>
    <t>Dirección de Gestión de Demanda</t>
  </si>
  <si>
    <t>Identificación y priorización.</t>
  </si>
  <si>
    <t>Cooperantes AOD y Sector privado.</t>
  </si>
  <si>
    <t>Acompañar y brindar insumos   para negociación  de marcos país</t>
  </si>
  <si>
    <t>Actas de negocicación
Actas de reuniones
Documentos Ejecutivos</t>
  </si>
  <si>
    <t>Coordinaciones bilateral  y multilateral</t>
  </si>
  <si>
    <t>1) Consultor: ajustar redacción indicador OK
2) CI: N/A OK
3) Seguimiento 1erT: N/A OK
Pendiente: Ajustar linea base con relación a la meta del 80%</t>
  </si>
  <si>
    <t xml:space="preserve">Orientar  las iniciativas de cooperación en los mecanismos de gobernanza en los que participa APC Colombia </t>
  </si>
  <si>
    <t>Actas de reuniones de Comités Técnicos y Directivos de los mecanismos de gobernanza.
Listas de asistencia</t>
  </si>
  <si>
    <t>Implementación y segumiento de Cooperación Internacional</t>
  </si>
  <si>
    <t>Dirección de Oferta</t>
  </si>
  <si>
    <t>Formulación y preparación de la cooperación internacional, Gestión Contractual y Gestión Financiera</t>
  </si>
  <si>
    <t>Paises Socios
Entidades publicas de nivel Nacional y Territorial
Entidades privadas Organizaciones No Gubernamentales
Academia
Mecanismos de Integración Regional</t>
  </si>
  <si>
    <t>Funcionamiento (Transferencias Corrientes - Fondo de Cooperación y Asistencia Internacional FOCAI)</t>
  </si>
  <si>
    <t>Incorporar líneas estratégicas de la ENCI, en proyectos de demanda y de doble vía de Colombia, en al menos el 60% de los nuevos que se negocien con países y mecanismos del Sur Global.</t>
  </si>
  <si>
    <t>Formatos de formulación de proyectos, actas de Comisiones Mixtas, notas conceptuales, matriz de programación y segumiento DOCI.</t>
  </si>
  <si>
    <t>Coordinadora de América Latina y el Caribe</t>
  </si>
  <si>
    <t>Profesionales de los equipos de trabajo, Servicios de traducción, Hardware y software para Videoconferencias</t>
  </si>
  <si>
    <t>Entidades públicas nacionales, departamentales o municipales; organizaciones no gubernamentales; cooperantes internacionales; sectores sociales departamentales o municipales</t>
  </si>
  <si>
    <t xml:space="preserve">Conformar 10 mesas de trabajo temáticas y territoriales para la Dinamización del SNCI Sistema Nacional de Cooperación Internacional. </t>
  </si>
  <si>
    <t>1. Actas de conformación de las mesas.
2. actas de las reuniones.
3. listados de asitencia</t>
  </si>
  <si>
    <t>1) Consultor: ajustar redacción indicador PENDIENTE y definir el alcance por etapas hasta el 2026
2) CI: Dar alcance a la palabra "dinamizado"
3) DEP:creemos que la dinamización se explica a traves del desarrollo de las actividades y no vemos necesario el ajuste del nombre</t>
  </si>
  <si>
    <t>1. Notas concepto elaboradas.
2. Planes de acción desarrollados.
3. Listados de asistencia.
4. Registro fotográfico</t>
  </si>
  <si>
    <t xml:space="preserve">
1. Planes de acción desarrollados.
2. Listados de asistencia.
3. Registro fotográfico</t>
  </si>
  <si>
    <t>Modalidades de cooperación internacional desarrolladas que contribuyen al posicionamiento de Colombia en la gestión de la cooperación</t>
  </si>
  <si>
    <t>Entidades públicas, Organizaciones No Gubernamentales, Cooperantes Internacionales y Entidades Sin Ánimo de Lucro.</t>
  </si>
  <si>
    <t>Inversión (Contrapartidas)</t>
  </si>
  <si>
    <t>Articular la  financiación de al menos 1 proyecto con enfoque multiactor y recursos de contrapartidas</t>
  </si>
  <si>
    <t xml:space="preserve">Ficha técnica, mapa de actores  estrategicos, bateria/artefacto de criterios, Ayuda de memoria,  listdado asistencias, registro fotográfico,  informes que evidencie toda la gestión y estructuración.  </t>
  </si>
  <si>
    <t xml:space="preserve">Luz Emerita Lopez </t>
  </si>
  <si>
    <t>1) Consultor: ajustar redacción indicador 
2) CI: N/A
3) DEP: reenfoque de la redacción propuesta por el consultor</t>
  </si>
  <si>
    <t>Cofinanciar proyectos de cooperación internacional mediante el desembolso de recursos de contrapartidas nacional</t>
  </si>
  <si>
    <t>Convenios suscritos para el mecanismo de contrapartida nacional</t>
  </si>
  <si>
    <t>Santiago Quiñones</t>
  </si>
  <si>
    <t>Identificación y priorizaciónde la Cooperación Internacional</t>
  </si>
  <si>
    <t>Inversión (Transformación digital)</t>
  </si>
  <si>
    <t>Facilitar el acceso  a oportunidades de cooperación  internacional no reembolsable, a través de las difusión y acompañamiento  a convocatorias</t>
  </si>
  <si>
    <t xml:space="preserve">Matriz de seguimiento de oportunidades de cooperación  internacional no reembolsable (convocatorias) </t>
  </si>
  <si>
    <t>Cielo Chamorro</t>
  </si>
  <si>
    <t>1) Consultor: ajustar redacción indicador 
2) CI: N/A
3) DEP: Aprobar la redacción propuesta por el consultor. Asignación de pesos actividades</t>
  </si>
  <si>
    <t>Formular y hacer seguimiento a planes de trabajo con socios de cooperación bilaterales y multilares</t>
  </si>
  <si>
    <t>Planes de trabajo formulados
Actas de seguimiento a los Planes de Trabajo</t>
  </si>
  <si>
    <t>Coordinaciones Bilateral y Multilateral</t>
  </si>
  <si>
    <t>Optimizar la gestión de Certificados de Utilidad Común promoviendo actividades de acompañamiento y socialización permanentes.</t>
  </si>
  <si>
    <t>Ayudas de Memoria de actividades de acompañamiento y socialización
Soporte Teams de Acompañamientos Virtuales
Registro y Seguimiento CUC</t>
  </si>
  <si>
    <t>Equipo CUC</t>
  </si>
  <si>
    <t>Daniel Rodríguez</t>
  </si>
  <si>
    <t>Países socios, mecanismos de integración regional, entidades públicas del nivel nacional y territorial, entidades privadas, organizaciones de la sociedad civil y academia</t>
  </si>
  <si>
    <t xml:space="preserve">Establecer  6 alianzas y 2 estrategias regionales de cooperación sur sur alineadas a líneas estratégicas la ENCI y/o Agendas de desarrollo.
 </t>
  </si>
  <si>
    <t>Documento que formaliza las alianzas y sus anexos que evidencian la estrategia.</t>
  </si>
  <si>
    <t>Coordinadora de Asia África y Eurasia</t>
  </si>
  <si>
    <t>1) Consultor: ajustar redacción indicador 
2) CI: N/A
3) DEP: Aprobar la redacción propuesta por el consultor. Considerar determinar linea base
REVISAR tener dos indicadores muy similares</t>
  </si>
  <si>
    <t xml:space="preserve">Hacer seguimiento a 6 alianzas y 2 estrategias regionales de cooperación sur sur alineadas a líneas estratégicas la ENCI y/o Agendas de desarrollo.
 </t>
  </si>
  <si>
    <t>Actas reuniones, ayuda memoria, reportes, informes de balance o de segumiento.</t>
  </si>
  <si>
    <t xml:space="preserve">
Incorporar los temas en los que Colombia es reconocido como líder técnico, en al menos el 50% de  los nuevos proyectos de oferta y de doble vía de CSS y Tr del país.
 </t>
  </si>
  <si>
    <t>1) Consultor: ajustar redacción indicador 
2) CI: N/A
3) DEP: Aprobar la redacción propuesta por el consultor. Considerar determinar linea base
Pendiente línea base</t>
  </si>
  <si>
    <t>Jhonnatan Gamboa</t>
  </si>
  <si>
    <t>Identificación y priorización, preparación y formulación, implementación y seguimiento</t>
  </si>
  <si>
    <t>Entidades públicas departamentales o municipales, aliados nacionales e internacionales</t>
  </si>
  <si>
    <t xml:space="preserve">Elaborar y socializar un documento  que defina el marco conceptual y de acción para APC-Colombia en materia de cooperación descentralizada </t>
  </si>
  <si>
    <t>Avances del documento preliminar, documento elaborado y evidencias de la socialización interna.</t>
  </si>
  <si>
    <t>1) Consultor: ajustar redacción indicador 
2) CI: N/A
3) DEP: Aprobar la redacción propuesta por el consultor. Considerar determinar linea base y asignar presupuesto a las actividades
Pendiente línea base y presupuesto</t>
  </si>
  <si>
    <t>Definir e implementar el plan de trabajo  en cooperación descentralizada durante la vigencia 2024</t>
  </si>
  <si>
    <t>Plan de trabajo definido y evidencias de implementación de las actividades.</t>
  </si>
  <si>
    <t>Yair Alexander Valderrama Parra</t>
  </si>
  <si>
    <t>Dirección Administrativa y Financiera</t>
  </si>
  <si>
    <t>Administración de Recursos de Cooperación Internacional No Reembolsable y Donaciones en Especie</t>
  </si>
  <si>
    <t>Identificación y priorización, preparación y formulación, implementación y seguimiento, gestión contracutal, gestión financiera, gestión jurídica, administración de recursos y donaciones en especie.</t>
  </si>
  <si>
    <t xml:space="preserve"> Cooperantes, Aliados Técnicos, proveedores y contratistas.</t>
  </si>
  <si>
    <t>Inversión (Administración de recursos)</t>
  </si>
  <si>
    <t>Definir lineamientos técnicos, operativos y metodológicos para la administración de recursos</t>
  </si>
  <si>
    <t>Documento elaborado</t>
  </si>
  <si>
    <t>GIT Administración de Recursos y Donaciones en Especie</t>
  </si>
  <si>
    <t>1) Consultor: indica que se requiere ajuste pues la línea base está en 50% y la meta empieza en 0%
2) CI: N/A
3) DEP: OK</t>
  </si>
  <si>
    <t xml:space="preserve">Ejecutar los recursos de cooperación internacional no reembolsables recibidos en administración en APC-Colombia. </t>
  </si>
  <si>
    <t>Reporte Ejecución presupuestal</t>
  </si>
  <si>
    <t>Realizar gestiones para la consecución de nuevos recursos de donación para ser administrados por APC-Colombia</t>
  </si>
  <si>
    <t>Documentos soportes de la gestión y nuevos acuerdos en caso de ser suscritos</t>
  </si>
  <si>
    <t>Realizar el seguimiento de los recursos recibidos en administración ante el aliado técnico o el contratista.</t>
  </si>
  <si>
    <t>Actas de reunión de seguimiento, listas de asistencias 
(Visitas y/o reuniones virtuales) y/o informes.</t>
  </si>
  <si>
    <t>Gestión Administrativa, Gestión Financiera, administración de recursos y donaciones en especie.</t>
  </si>
  <si>
    <t>Donantes, Beneficiarios finales, agentes aduaneros u operadores logísticos y entes reguladores.</t>
  </si>
  <si>
    <t>Socializar a nivel interno y externo el instrumento que orienta el procedimiento actualizado de donaciones en especie en la entidad</t>
  </si>
  <si>
    <t>Listas de asistencia, correos electrónicos, publicaciones o piezas gráficas elaboradas</t>
  </si>
  <si>
    <t>1) Consultor: indica que se requiere ajuste pues la línea base está en 100% y la meta empieza en 0%
2) CI: N/A
3) DEP: OK</t>
  </si>
  <si>
    <t>Realizar el seguimiento de las donaciones en especie canalizadas a los beneficiarios finales.</t>
  </si>
  <si>
    <t>Actas de Validación en Campo, Correos electrónicos, listas de asistencias, actas de entrega de la donación.</t>
  </si>
  <si>
    <t>Nuevas fuentes y mecanismos de financiamiento potencializados</t>
  </si>
  <si>
    <t>Identificación y priorización</t>
  </si>
  <si>
    <t xml:space="preserve"> Cooperantes, Aliados </t>
  </si>
  <si>
    <t>Funcionamiento (Adquisición de bienes y servicios)</t>
  </si>
  <si>
    <t>Formular  la estrategia de mecanismos de financiación  para el desarrollo con fuentes privadas</t>
  </si>
  <si>
    <t>Documento "Estrategia de Mecanismos de financiación para el desarrollo con fuentes privadas"</t>
  </si>
  <si>
    <t>Andres Ceballos</t>
  </si>
  <si>
    <t>1) Consultor: Ajustar redacción. La unidad de medida y la programación no coincide con la formula
2) CI: N/A
3) DEP:  Es necesario ajustar la programación para que coincida con la fórmula</t>
  </si>
  <si>
    <t>Orientar la estructuración de  dos mecanismos privados de financiamiento para el desarrollo</t>
  </si>
  <si>
    <t xml:space="preserve">Documento orientador de la  estructura de dos mecanismos privados de financiamiento para el desarrollo. </t>
  </si>
  <si>
    <t>Convergencia regional</t>
  </si>
  <si>
    <t>Gestionar conocimiento orientado al fortalecimiento de capacidades en cooperación internacional para el desarrollo</t>
  </si>
  <si>
    <t>GES-124</t>
  </si>
  <si>
    <t>Se debe ajustar</t>
  </si>
  <si>
    <t>Maria Paula Alonso</t>
  </si>
  <si>
    <t>Dirección General</t>
  </si>
  <si>
    <t>Gestión de comunicaciones</t>
  </si>
  <si>
    <t>Todos los procesos</t>
  </si>
  <si>
    <t>Entidades públicas nacionales, departamentales o municipales; organizaciones no gubernamentales; cooperantes internacionales; sectores sociales departamentales o municipales, academia, centros de estudio, investigadores, Observatorios pares del orden nacional e internacional</t>
  </si>
  <si>
    <t>porcentaje</t>
  </si>
  <si>
    <t>N/A</t>
  </si>
  <si>
    <t>Producir documentos a partir de insumos relacionados por las direcciones técnicas</t>
  </si>
  <si>
    <t>Documentos producidos</t>
  </si>
  <si>
    <t>Equipo del Observatorio</t>
  </si>
  <si>
    <t>1) Consultor: Ajustar redacción de indicador y fórmula
2) CI: Indica que el observatorio no es producto de un plan de acción para 2024 y debe pensarse otro nombre
3) DEP:  Ok con el ajuste de redacción del ID y con el cambio de nombre del producto</t>
  </si>
  <si>
    <t>Generar espacios de conocimiento</t>
  </si>
  <si>
    <t xml:space="preserve">Documento de justificación del espacio de conocimeinto, documento de planeación(acatas, perfiles de participantes, cronograma) </t>
  </si>
  <si>
    <t>Estrategia de Gestión del Conocimiento y la Innovación diseñada e implementada</t>
  </si>
  <si>
    <t>Carlos Alberto Cifuentes</t>
  </si>
  <si>
    <t>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t>
  </si>
  <si>
    <t>Documento de Estrategia de Gestión del Conocimiento y la Innovación y Manual de implementación en APC-colombia</t>
  </si>
  <si>
    <t>Equipo de Gestión de conocimiento</t>
  </si>
  <si>
    <t>1) Consultor: Ajustar redacción de indicador y fórmula
2) CI: N/A
3) DEP:  Ok con el ajuste de redacción del ID. Se debe incluir el proceso al que hace parte. Ajustar redacción del producto</t>
  </si>
  <si>
    <t xml:space="preserve">1. Metodología de captura del conocimiento de valor y de los grupos de valor.
2. Documento en el que se definan los instrumentos y herramientas físicas y tecnológicas en que se construirá el repositorio. 
3. Repositorio físico y digital de saberes misionales y de apoyo de APC-Colombia. </t>
  </si>
  <si>
    <t xml:space="preserve">1. Documento en el que se especifique la estructuración de la unidad de capacitación, indicando sus integrantes, cómo operará, plan de acción, cronograma, recursos requeridos, y propuesta de formalizar normativamente la Unidad al interior de APC-Colombia. 
2. Documento con diseño de curso de formulación de proyectos estructurado. </t>
  </si>
  <si>
    <t xml:space="preserve">1. Documento con las directrices de formación para la preinducción, inducción y reinducción; metodologías, tiempos de capacitación, cronograma de capacitaciones para 2024. 
2. Documento con las directrices de implementación de la Estrategia de Gestión de Conocimiento y la Innovación en la gestión documental, con directrices, metodologías, plan de trabajo y cronograma para 2024. </t>
  </si>
  <si>
    <t>Internacionalización</t>
  </si>
  <si>
    <t xml:space="preserve">Producir información de calidad, oportuna y pertinente, para la toma de decisiones en materia de cooperación internacional al desarrollo
</t>
  </si>
  <si>
    <t>PRO-124</t>
  </si>
  <si>
    <t xml:space="preserve">Todos los procesos </t>
  </si>
  <si>
    <t>DANE, cooperantes, otros actores del SNCI que provean información, usuarios internos</t>
  </si>
  <si>
    <t>Reallizar un diagnóstico frente al estado actual de la política de Gestión Estadística</t>
  </si>
  <si>
    <t>Documento diagnostico Estado Actual de la Política de Gestión Estadística
Actas de reunión</t>
  </si>
  <si>
    <t>Coordinación Bilaterales</t>
  </si>
  <si>
    <t>1) Consultor: Ajustar redacción de indicador y propone fórmula ya que no tenía. También incluir línea base
2) CI: Indica q se debe ajustar el producto ya que la redacción no es consistente con el indicador y plantea revisar las actividades
3) DEP:  Ok con el ajuste de redacción del ID. Ajustar redacción del producto y asignar proceso responsable</t>
  </si>
  <si>
    <t>Brindar lineamientos  y recomendaciones para el registro de información de Cooperación Internacional (AOD)</t>
  </si>
  <si>
    <t>Documento de Lineamientos y Recomendaciones para el registro de información de Cooperación Internacional (AOD)</t>
  </si>
  <si>
    <t>Elaborar productos de análisis de la Asistencia Oficial al Desarrollo (AOD) que recibe el país</t>
  </si>
  <si>
    <t>Documento de Analisis de  Asistencia Oficial al Desarrollo (AOD) que recibe el país 2023.</t>
  </si>
  <si>
    <t>No es claro la condición deseada del SGI: se quiere crear? Mejorar? Construir? Desarrollar?</t>
  </si>
  <si>
    <t>Willy Alexander Vijalba</t>
  </si>
  <si>
    <t>Gestión de Tecnologías de la información</t>
  </si>
  <si>
    <t>APC-Colombia, Agencias de Cooperación, Entidades Territoriales, Gobierno, Actores Bilaterales, Organismos Multilaterales, Sector Privado, Organizaciones de la sociedad civil, ciudadanía en general.</t>
  </si>
  <si>
    <t>Incorporar nuevas capacidades de servicios tecnológicos para la trasformación digital TIC</t>
  </si>
  <si>
    <t xml:space="preserve">Reporte de avance de las iniciativas implementadas para incorporar nuevas capacidades TICS
</t>
  </si>
  <si>
    <t>Profesional Especializado G20 - Willy Alexander Vijalba Caballero</t>
  </si>
  <si>
    <t>Personal del Grupo de Tecnologías, Director DAF, Hardware, Software, Servicios Tecnologicos, Sistemas de Información</t>
  </si>
  <si>
    <t>1) Consultor: Ajustar redacción de indicador y fórmula. También incluir línea base
2) CI: Indica q se debe ajustar el producto ya que la redacción no es consistente con el indicador ni con las actividades
3) DEP:  Ok con el ajuste de redacción del ID. Ajustar redacción del producto para saber cuál es la condición deseada</t>
  </si>
  <si>
    <t>Fortalecer o sostener la operación TICS</t>
  </si>
  <si>
    <t>Reporte de avance de las iniciativas implementadas para fortalecer o sostener la operación TICS</t>
  </si>
  <si>
    <t xml:space="preserve">
Profesional Especializado G20 - Ruben Dario Rojas Morales </t>
  </si>
  <si>
    <t xml:space="preserve">Convergencia regional, 
Transformación productiva, </t>
  </si>
  <si>
    <t>Optimizar el modelo de operación para contribuir de manera efectiva al logro de los propósitos institucionales</t>
  </si>
  <si>
    <t>OPT-124</t>
  </si>
  <si>
    <t>Jeny Patricia Gutiérrez</t>
  </si>
  <si>
    <t>Gestión Jurídica, Gestión Contractual y Gestión Financiera</t>
  </si>
  <si>
    <t>Realizar seguimiento a la ejecución técnica de las iniciativas y/o proyectos del Fondo Alianza del Pacífico, según el modelo de gestión determinado.</t>
  </si>
  <si>
    <t>Informes y/o  reportes de avance, actas de reuniones.</t>
  </si>
  <si>
    <t>Responsable en DOCI del FAP (Jeny Patricia Gutierrez)</t>
  </si>
  <si>
    <t>Grupos de valor involucrados para la actividad</t>
  </si>
  <si>
    <t>Documento aprobado y % de implementación del PEC en la vigencia 2024</t>
  </si>
  <si>
    <t>Sandra Garzón</t>
  </si>
  <si>
    <t>1) Consultor: Ajustar redacción de indicador y fórmula. También incluir línea base
2) CI: N/A
3) DEP:  Ok con el ajuste de redacción del ID. Ajustar redacción del producto para saber cuál es la condición deseada</t>
  </si>
  <si>
    <t>Visibilizar eventos institucionales de la Agencia</t>
  </si>
  <si>
    <t xml:space="preserve">1. Parrilla de contenidos de Redes sociales y medios y/o 2. Publicaciones en RRSS y/o 3. Transmisión del evento y/o 4. Matriz de seguimiento o documento que haga su función </t>
  </si>
  <si>
    <t>Publicar boletines externo e internos</t>
  </si>
  <si>
    <t>Documento con boletines publicados</t>
  </si>
  <si>
    <t>Desarrollar estrategia de redes sociales</t>
  </si>
  <si>
    <t xml:space="preserve">Documento con el seguimiento a la parrilla de contenidos periódica y un análisis periódico de redes sociales </t>
  </si>
  <si>
    <t>Luis Alejandro Gutiérrez S.</t>
  </si>
  <si>
    <t>Gestión Administrativa</t>
  </si>
  <si>
    <t xml:space="preserve">usuarios internos
</t>
  </si>
  <si>
    <t>Formular y hacer seguimiento al plan de gestión administrativa</t>
  </si>
  <si>
    <t xml:space="preserve"> Plan de gestión administrativa formulado. Tablero de control al desarrollo de actividades del Pinar - PGD - Servicio al ciudadano) </t>
  </si>
  <si>
    <t>Diller Ruthney Castro</t>
  </si>
  <si>
    <t>1) Consultor: Ajustar redacción de indicador y fórmula.
2) CI: N/A
3) DEP:  Ok con el ajuste de redacción del ID. Ajustar redacción del producto para saber cuál es la condición deseada</t>
  </si>
  <si>
    <t>Realizar digitalización del archivo central e histórico de APC Colombia</t>
  </si>
  <si>
    <t>Tablero de control de medición avance sobre el Archivo digitalizado</t>
  </si>
  <si>
    <t>Diller Ruthney Castro
Luis Alejandro Gutiérrez S.</t>
  </si>
  <si>
    <t>Actualizar y poner en marcha el Plan institucional de gestión ambiental - PIGA</t>
  </si>
  <si>
    <t>Plan Institucional de Gestión Ambiental actualizado.
Tablero de control sobre el desarrollo  de actividades del PIGA</t>
  </si>
  <si>
    <t>Realizar el seguimiento al Plan Anual de Adquisiciones vigente  de la entidad al menos tres (3) veces al año con el proceso gestión Contractual y Financiera.</t>
  </si>
  <si>
    <t>Resultado del seguimiento efectuado al del Plan Anual de Adquisiciones de la entidad.</t>
  </si>
  <si>
    <t>Yvette Araujo Hernández</t>
  </si>
  <si>
    <t>Gestión del Talento Humano</t>
  </si>
  <si>
    <t>Todos los procesos de la Entidad</t>
  </si>
  <si>
    <t>Formular y publicar los planes de TH en la sede electronica correspondientes a la vigencia 2024</t>
  </si>
  <si>
    <t>Planes publicados en la sede electrónica</t>
  </si>
  <si>
    <t>Coordinadora GIT de Gestión de Talento Humano</t>
  </si>
  <si>
    <t>1) Consultor: Ajustar redacción de indicador y fórmula.
2) CI: N/A
3) DEP:  Ok con el ajuste de redacción del ID. Ajustar redacción del producto para saber cuál es la condición deseada.</t>
  </si>
  <si>
    <t>Ok</t>
  </si>
  <si>
    <t>Ejecutar y realizar seguimiento a los planes  de Talento Humano</t>
  </si>
  <si>
    <t>Informe consolidado de los planes de TH</t>
  </si>
  <si>
    <t>Evaluar los resultados de los planes de TH</t>
  </si>
  <si>
    <t xml:space="preserve">Informe consolidado de los planes de TH </t>
  </si>
  <si>
    <t>1) Consultor: Ajustar redacción de indicador y fórmula.
2) CI: N/A
3) DEP:  Ok con el ajuste de redacción del ID. Ajustar redacción del producto para saber cuál es la condición deseada. Se modifica la unidad de medida</t>
  </si>
  <si>
    <t>Lucena Valencia</t>
  </si>
  <si>
    <t>Gestión Contractual</t>
  </si>
  <si>
    <t xml:space="preserve">Uusuarios internos de APC-Coiombia, proveedores </t>
  </si>
  <si>
    <t>Realizar seguimiento, a partir del mes de febrero, a la matriz de gestion contractual, a través de mesas de trabajo programadas.</t>
  </si>
  <si>
    <t>Actas de reunion y matriz de datos contractual</t>
  </si>
  <si>
    <t>Edna Lorena Leon Saavedra</t>
  </si>
  <si>
    <t>1) Consultor: Ajustar redacción de indicador y fórmula. Definir línea base
2) CI: Dice que las actividades no dan cuenta de la gestión contractual y deja interrogantes para el proceso
3) DEP:  Ok con el ajuste de redacción del ID. Ajustar redacción del producto para saber cuál es la condición deseada.
Pendiente: si la formula se cumple cada mes, la meta debe ser 100% constante. Revisar</t>
  </si>
  <si>
    <t>Elaborar el documento de lineamientos sobre la debida diligencia en la supervisión de contratos, conforme al plan de trabajo de la implementación de la política de prevención del daño antijurídico 2024-2025</t>
  </si>
  <si>
    <t>Avances del documento preliminar y documento remitido al proceso de gestión jurídica.</t>
  </si>
  <si>
    <t>1) Consultor: Ajustar redacción de indicador y fórmula. Definir línea base
2) CI: Dice que las actividades no dan cuenta de la gestión contractual y deja interrogantes para el proceso
3) DEP:  Ok con el ajuste de redacción del ID. Ajustar redacción del producto para saber cuál es la condición deseada.</t>
  </si>
  <si>
    <t xml:space="preserve">Actualizar la documentación del proceso de gestión contractual requerida conforme a validación </t>
  </si>
  <si>
    <t xml:space="preserve">Diagnóstico de documentos del proceso y Documentos actualizados </t>
  </si>
  <si>
    <t xml:space="preserve">Lucena Valencia Giraldo </t>
  </si>
  <si>
    <t>1) Consultor: Ajustar redacción de indicador y fórmula.
2) CI: Dice que las actividades no dan cuenta de la gestión contractual y deja interrogantes para el proceso
3) DEP:  Ok con el ajuste de redacción del ID. Ajustar redacción del producto para saber cuál es la condición deseada.</t>
  </si>
  <si>
    <t>Alex Alberto Rodríguez</t>
  </si>
  <si>
    <t>Evaluación control y mejora</t>
  </si>
  <si>
    <t>Procesos/dependencias responsables de las actividades asIgnadas por ley.</t>
  </si>
  <si>
    <t>Uusuarios internos de APC-Coiombia</t>
  </si>
  <si>
    <t>Formular plan de trabajo (auditoría)</t>
  </si>
  <si>
    <t xml:space="preserve">Plan de trabajo aprobado. Acta Comité de Cooridnación Sistema de Control Interno </t>
  </si>
  <si>
    <t>Adriana Botero</t>
  </si>
  <si>
    <t>Ejecutar el plan de trabajo (auditoría)</t>
  </si>
  <si>
    <t>Informes de Auditoría publicados</t>
  </si>
  <si>
    <t xml:space="preserve">Diana del Pilar Morales </t>
  </si>
  <si>
    <t>Gestión Jurídica</t>
  </si>
  <si>
    <t>Uusuarios internos de APC-Coiombia, proveedores , entidades, aliados</t>
  </si>
  <si>
    <t xml:space="preserve">Realizar mesas de trabajo interinstitucional con entidades aliadas técnicas, beneficiarias, ejecutoras y oferentes de cooperación internacional técnica y financiera no reembolsable, a solicitud de las direcciones técnicas y áreas de trabajo de la Agencia. </t>
  </si>
  <si>
    <t>Portafolio de evidencias y/o Presentaciones y/o Lista de asistencia</t>
  </si>
  <si>
    <t>Martha García</t>
  </si>
  <si>
    <t>Realizar un espacio de conocimiento con supervisores de contratos de APC - Colombia y aliados técnicos.</t>
  </si>
  <si>
    <t>Presentaciones  y Lista de asistencia</t>
  </si>
  <si>
    <t>1) Consultor: Ajustar redacción de indicador y fórmula.
2) CI: Determinar el alcance del producto, pues para CI hace falta la Defensa Jurídica, asi como determinar cual es el rol del proceso en este producto. También mirar el tema de la vigencia pues al politica es a dos años
3) DEP:  Ok con el ajuste de redacción del ID. Ajustar redacción del producto para saber cuál es la condición deseada.</t>
  </si>
  <si>
    <t>Faisuly Urrea López</t>
  </si>
  <si>
    <t>Gestión Financiera</t>
  </si>
  <si>
    <t>Proceso de Gestión Financiera</t>
  </si>
  <si>
    <t>N.D.</t>
  </si>
  <si>
    <t>Registrar oportunamente las obligaciones tramitadas al grupo financiero</t>
  </si>
  <si>
    <t>Listado de obligaciones</t>
  </si>
  <si>
    <t>Carlos Castañeda</t>
  </si>
  <si>
    <t>Personal del proceso</t>
  </si>
  <si>
    <t>Analizar y depurar las cuentas contables</t>
  </si>
  <si>
    <t>Ajustes contables</t>
  </si>
  <si>
    <t>Faisuly Urrea</t>
  </si>
  <si>
    <t>María Victoria Losada</t>
  </si>
  <si>
    <t>Direccionamiento Estratégico y Planeación</t>
  </si>
  <si>
    <t>usuarios internos
Cabeza de sector, DNP</t>
  </si>
  <si>
    <t>Formular el cronograma de acciones del plan Maestro de Planeación  2024</t>
  </si>
  <si>
    <t>Cronograma de acciones definidas</t>
  </si>
  <si>
    <t>Julio Ignacio Gutiérrez</t>
  </si>
  <si>
    <t>Realizar la ejecución y seguimiento a las acciones del cronograma</t>
  </si>
  <si>
    <t>Matriz de seguimiento de acciones definidias</t>
  </si>
  <si>
    <t>Compras y contratación pública</t>
  </si>
  <si>
    <t>Programa de  Gestión Documental</t>
  </si>
  <si>
    <t>Plan Anual de Adquisiciones</t>
  </si>
  <si>
    <t>Plan Estratégico de Talento Humano</t>
  </si>
  <si>
    <t>Plan De Bienestar e Incentivos</t>
  </si>
  <si>
    <t xml:space="preserve">Plan Institucional de Capacitación  </t>
  </si>
  <si>
    <t>Plan De Previsión de Recursos Humanos</t>
  </si>
  <si>
    <t>Plan de Trabajo Anual en Seguridad y Salud en el Trabajo</t>
  </si>
  <si>
    <t>Plan anual de Vacantes</t>
  </si>
  <si>
    <t>Plan Estratégico de Tecnologías de la Información y las Comunicaciones - PETI</t>
  </si>
  <si>
    <t>Plan De Seguridad y Privacidad de la Información</t>
  </si>
  <si>
    <t>ALI-125</t>
  </si>
  <si>
    <t>Sandra Yanneth Bermúdez Marín</t>
  </si>
  <si>
    <t>Porcentaje de las acciones implementadas por APC-Colombia en el marco de la Estrategia Nacional de Cooperación Internacional ENCI 2023-2026 durante la vigencia 2025</t>
  </si>
  <si>
    <t>(Número de acciones realizadas durante la vigencia en la implementación estrategia  ENCI 2023-2026 /  Número de acciones programadas en la vigencia en la implementación estrategia  ENCI 2023-2026) x 100</t>
  </si>
  <si>
    <t>Realizar seguimiento y gestión a 10 planes de trabajo de Cooperación Internacional acordados durante la vigencia 2024 .</t>
  </si>
  <si>
    <t>Planes de trabajo en ejecución y gestión y evidencias del seguimiento realizado</t>
  </si>
  <si>
    <t>Equipo de Talento Humano y recursos financieros</t>
  </si>
  <si>
    <t>Formular e implementar el Programa de Fortalecimiento de capacidades para los actores del SNCICol durante la vigencia 2025</t>
  </si>
  <si>
    <t xml:space="preserve">Evidencias de las acciones de fortalecimiento de capacidades realizadas
 1. Documento de programa formulado.
2. evidencias de participación en las actividades del programa (listas de asistencia, piezas de comunicación, espacios sincrónicos)
</t>
  </si>
  <si>
    <t xml:space="preserve">Porcentaje de alineación de los recursos de cooperación internacional a las prioridades definidas en la Estrategia Nacional de Cooperación Internacional ENCI 2023-2026. </t>
  </si>
  <si>
    <t>(Monto de recursos alineados a las prioridades definidas en la ENCI 2023-2026 / Monto total de la cooperación registrada) * 100</t>
  </si>
  <si>
    <t>Acompañar y brindar insumos para negociación de marcos país</t>
  </si>
  <si>
    <t>Julian Ramirez</t>
  </si>
  <si>
    <t>Se actualizó, Enero 30 de 2025, sesión ordinaria adelantada ayer del comité institucional de gestión y desempeño</t>
  </si>
  <si>
    <t>Formular y avanzar en la implementación de una estrategia de movilización de recursos de cooperación internacional durante la vigencia 2025</t>
  </si>
  <si>
    <t>Documento con estrategia de movilización de recursos y matriz de seguimiento a la implementación de la estrategia</t>
  </si>
  <si>
    <t xml:space="preserve">Orientar las iniciativas de cooperación en los mecanismos de gobernanza en los que participa APC Colombia </t>
  </si>
  <si>
    <t>Actas de reuniones de Comités Técnicos y Directivos de los mecanismos de gobernanza y/o Listas de asistencia y/o Ayudas memoria de los espacios en que se participe y/o correos electrónicos.</t>
  </si>
  <si>
    <t>Laura Cadavid</t>
  </si>
  <si>
    <t>Porcentaje de proyectos aprobados de demanda y doble vía alineados a la ENCI 2023-2026 (Igual o mayor a 60%)</t>
  </si>
  <si>
    <t>(Proyectos aprobados de demanda y doble vía alineados a la ENCI 2023-2026 / proyectos aprobados de demanda y doble vía ) * 100</t>
  </si>
  <si>
    <t>Porcentaje del Sistema Nacional de Cooperación Internacional Dinamizado en la vigencia 2025</t>
  </si>
  <si>
    <t>(Número de acciones realizadas durante la vigencia para la dinamización del Sistema Nacional de Cooperación Internacional /  número de acciones programadas en la vigencia para la dinamización del Sistema Nacional de Cooperación Internacional) x100</t>
  </si>
  <si>
    <t xml:space="preserve">Gestionar 10 mesas de trabajo sectoriales (temáticas) y territoriales para la Dinamización del SNCI Sistema Nacional de Cooperación Internacional. </t>
  </si>
  <si>
    <t>1. Ayuda memoria de reuniones convocadas por  las mesas para la articulación y gestion de la CI.
2. actas de las reuniones.
3. listados de asitencia</t>
  </si>
  <si>
    <t>Equipo de Talento Humano, recursos financieros</t>
  </si>
  <si>
    <t>Gestionar 5 intercambios de conocimiento Col-Col, alineados a los planes de trabajo del SNCI.</t>
  </si>
  <si>
    <t>Porcentaje de recursos de contrapartida nacional asignados a proyectos de cooperación internacional no reembolsable alineados a la ENCI 2023-2026</t>
  </si>
  <si>
    <t>(Recursos de contrapartida nacional asignados a proyectos de cooperación internacional alineados con la ENCI 2023-2026/ total de recursos disponibles para la cofianciación de los proyectos con contrapartida nacional) x 100</t>
  </si>
  <si>
    <t>Articular alianza multiactor en al menos 1 proyecto financiado con recursos de contrapartida nacional</t>
  </si>
  <si>
    <t>Santiago Quiñones Cárdenas</t>
  </si>
  <si>
    <t>Dirección de Gestión de Demanda de Cooperación Internacional</t>
  </si>
  <si>
    <t>(Actividades de posicionamiento desarrolladas que contribuyen al posicionamiento de Colombia en la Cooperación Internacional a través de la AOD / Actividades de posicionamiento programadas) *100</t>
  </si>
  <si>
    <t>Facilitar el acceso  a oportunidades de cooperación  internacional no reembolsable, a través de las difusión de al menos 200 convocatorias internacionales y el acompañamiento a al menos 20 convocatorias</t>
  </si>
  <si>
    <t>Formular y hacer seguimiento a al menos 10 planes de trabajo con socios de cooperación bilaterales y multilares</t>
  </si>
  <si>
    <t>Carolina Rodriguez</t>
  </si>
  <si>
    <t>FOCAI</t>
  </si>
  <si>
    <t>Implementar el plan de trabajo para la mejora continua del procedimiento de gestión de Certificados de Utilidad Común promoviendo actividades de acompañamiento y socialización permanentes.</t>
  </si>
  <si>
    <t>Ayudas memoria de reuniones y/o instrumentos de formalización de apoyo de la cooperación y/o correos electrónicos</t>
  </si>
  <si>
    <t>Daniel Rodríguez Rubiano</t>
  </si>
  <si>
    <t>Dirección de Oferta de Cooperación Internacional</t>
  </si>
  <si>
    <t>Alianzas y estrategias regionales en ejecución alineadas con el Sistema Nacional de Cooperación Internacional SNCI o agendas de desarrollo.</t>
  </si>
  <si>
    <t xml:space="preserve">Número de Alianzas y estrategias regionales en ejecución alineadas con el Sistema Nacional de Cooperación Internacional SNCI o agendas de desarrollo </t>
  </si>
  <si>
    <t>Numérico</t>
  </si>
  <si>
    <t xml:space="preserve">Hacer seguimiento a 12 alianzas y 2 estrategias regionales de cooperación sur sur alineadas a líneas estratégicas la ENCI y/o Agendas de desarrollo.
 </t>
  </si>
  <si>
    <t>Porcentaje de nuevos proyectos de oferta y de doble vía de CSS y Tr del país aprobados, en los que Colombia  es líder  (igual o mayor al 50%)</t>
  </si>
  <si>
    <t>(Nuevos proyectos de oferta y de doble vía de CSS y Tr del país aprobados, en los que Colombia  es líder / Nuevos proyectos de oferta y de doble vía de CSS y Tr del país aprobados) x 100</t>
  </si>
  <si>
    <t>Convergencia regional,
Transformación productiva, internacionalización y acción climática</t>
  </si>
  <si>
    <t>Alinear la cooperación internacional a las prioridades y agendas de desarrollo.</t>
  </si>
  <si>
    <t>Identificación y priorización, preparación y formulación, implementación y seguimiento, gestión contractual, gestión financiera, gestión jurídica, administración de recursos y donaciones en especie.</t>
  </si>
  <si>
    <t>Gina Carolina Castellanos Bahos</t>
  </si>
  <si>
    <t> </t>
  </si>
  <si>
    <t>Socializar el documento de lineamiento para la Administración de Recursos de Cooperación Internacional No Reembolsable y Donaciones en Especie</t>
  </si>
  <si>
    <t>Actas de asitencia</t>
  </si>
  <si>
    <t>Realizar acompañamiento a las direcciones misionales  para la consecución de nuevos recursos de cooperacion internacional para ser administrados por APC-Colombia</t>
  </si>
  <si>
    <t xml:space="preserve">Actas de reunión de seguimiento, listas de asistencias
(Visitas y/o reuniones virtuales)  de los acompañamientos realizados a las direcciones misionales </t>
  </si>
  <si>
    <t>Actas de reunión de seguimiento, listas de asistencias
(Visitas y/o reuniones virtuales) y/o informes.</t>
  </si>
  <si>
    <t>(Donaciones Internacionales en especie canalizadas / Total de donaciones Internacionales en especie programadas)*100</t>
  </si>
  <si>
    <t>Canalizar las donaciones en especie en el marco  de la  cooperación internacional.</t>
  </si>
  <si>
    <t xml:space="preserve">Realizar el seguimiento de los informes de impacto  de las donaciones en especie canalizadas por APC Colombia. </t>
  </si>
  <si>
    <t xml:space="preserve">Informes de impacto presentados por los beneficiarios finales </t>
  </si>
  <si>
    <t>x</t>
  </si>
  <si>
    <t>Número de mecanismos  innovadores de financiemiento diseñados y/o implementados</t>
  </si>
  <si>
    <t>No. De mecanismos innovadores de financiamiento diseñados y/o implementados</t>
  </si>
  <si>
    <t>Número</t>
  </si>
  <si>
    <t>Fortalecer capacidades dentro del SNCI para la gestión de mecanismos innovadores de financiación</t>
  </si>
  <si>
    <t>Pensum de cursos sobre mecanismos innovadores y/o listados de asistencia y/o grabaciones y fotografias de desarrollo de los cursos y/o material didactico</t>
  </si>
  <si>
    <t>Adelantar un estudio jurídico y técnico que defina la hoja de ruta para instalar un nuevo mecanismo en la Agencia</t>
  </si>
  <si>
    <t>Documento de estudio jurídico y técnico</t>
  </si>
  <si>
    <t>Natalia Vargas</t>
  </si>
  <si>
    <t>Apoyar la Consolidación de la mesa de trabajo con el sector sin ánimo de lucro dentro del SNCI.</t>
  </si>
  <si>
    <t>Actas de reuniones; planes de trabajo derivados de la mesa; listados de asistencia</t>
  </si>
  <si>
    <t>GES-125</t>
  </si>
  <si>
    <t>Gestionar el Observatorio de Cooperación Internacional técnica y Financiera no reembolsable durante la vigencia 2025</t>
  </si>
  <si>
    <t>Maria Paula Alonso Gamboa</t>
  </si>
  <si>
    <t>Porcentaje de avance en la ejecución del Plan de Trabajo del observatorio durante la vigencia</t>
  </si>
  <si>
    <t>(Porcentaje de actividades desarrolladas en la vigencia 2025, del Plan de Trabajo del observatorio  / Total de actividades programadas en el plan de trabajo del observatorio de cooperación internacional técnica y financiera no reembolsable para la vigencia 2025) *100</t>
  </si>
  <si>
    <t>Formular el Plan de Trabajo del Observatorio para la vigencia 2025</t>
  </si>
  <si>
    <t>Plan de Trabajo Formulado</t>
  </si>
  <si>
    <t>Documento de justificación del espacio de conocimeinto, documento de planeación(acatas, perfiles de participantes, cronograma)</t>
  </si>
  <si>
    <t>Avance en la implementación de la Estrategia de Gestión del Conocimiento y la Innovación durante la vigencia 2025</t>
  </si>
  <si>
    <t>Maria Victoria Losada Trujillo y Silvia Rocío Goméz Sandoval</t>
  </si>
  <si>
    <t>Porcentaje de avance en la implementación de la estrategia de gestión del conocimiento y la innovación diseñada</t>
  </si>
  <si>
    <t>(Número de acciones realizadas durante la vigencia para el desarrollo de la estrategia de Gestión del Conocimiento y la Innovación /  número de acciones programadas en la vigencia para el desarrollo de la estrategia de Gestión del Conocimiento y la Innovación) x100</t>
  </si>
  <si>
    <t>Presentar a la Alta dirección la propuesta de la hoja de ruta (estrategia) de gestión del conocimiento y la innovación y socializarla  al interior de la Entidad</t>
  </si>
  <si>
    <t>Lista de asistencia y documento de presentación  dela propuesta de la hoja de ruta (estrategia) de gestión del conocimiento y la innovación</t>
  </si>
  <si>
    <t>Gloria Patricia Pinzón Batidas y/oSilvia Rocio Gómez Sandoval</t>
  </si>
  <si>
    <t>Avanzar en la implementación de la hoja de ruta (estrategia) de gestión del conocimiento y la innovación, durante la vigencia 2025 y efectuar seguimiento a su desarrollo.</t>
  </si>
  <si>
    <t>Evidencias de la implementación de la hoja de ruta. Informes períodicos de avance de la  hoja de ruta (estrategia) de gestión del conocimiento y la innovación,</t>
  </si>
  <si>
    <t>PRO-125</t>
  </si>
  <si>
    <t xml:space="preserve"> Diseño de documentos en el marco de la implementación de la política estadística de la entidad.</t>
  </si>
  <si>
    <t>Porcentaje de avance del diseño de documentos en el marco de la implementación de la política estadística</t>
  </si>
  <si>
    <t>(Número de documentos diseñados durante la vigencia en el marco de la implementación de la política estadística /  Número de documentos programados para la vigencia en el marco de la implementación de la política estadística) x100</t>
  </si>
  <si>
    <t>Elaborar al menos 4 de los documentos requeridos  para avanzar la implementacion de la política estadística en la entidad</t>
  </si>
  <si>
    <t>Evidencias de los avances de los documentos, documentos elaborados/diseñados</t>
  </si>
  <si>
    <t>Jaime Gallego</t>
  </si>
  <si>
    <t>Documento de Analisis de  Asistencia Oficial al Desarrollo (AOD) que recibe el país 2024, enviado a diagramación.</t>
  </si>
  <si>
    <t>Sistema de Gestión de la Información implementado</t>
  </si>
  <si>
    <t>Willy Alexander Vijalba Caballero</t>
  </si>
  <si>
    <t xml:space="preserve">Número de iniciativas implementadas durante la vigencia, conforme a la hoja de ruta del PETI.
 </t>
  </si>
  <si>
    <t>Número de iniciativas implementadas durante la vigencia, conforme a la hoja de ruta del PETI.</t>
  </si>
  <si>
    <t xml:space="preserve">Reporte de avance de las iniciativas contratadas para incorporar nuevas capacidades TICS
</t>
  </si>
  <si>
    <t xml:space="preserve"> Willy Alexander Vijalba Caballero</t>
  </si>
  <si>
    <t>Fortalecer y mantener las capacidades de servcios tecnológicos para la transformación digital TIC</t>
  </si>
  <si>
    <t>Reporte de avance de las iniciativas contratadas para fortalecer o sostener la operación TICS</t>
  </si>
  <si>
    <t xml:space="preserve">
Ruben Dario Rojas Morales </t>
  </si>
  <si>
    <t>Realizar Jornadas de Socialización con los Clientes Internos sobre la Ejecución del PETI 2024 y la atención al usuario</t>
  </si>
  <si>
    <t>Informe de socialización y atención de casos de TICS</t>
  </si>
  <si>
    <t>Erika Marcela Quiñones</t>
  </si>
  <si>
    <t>OPT-125</t>
  </si>
  <si>
    <t>Jeny Patricia Gutiérrez Ropero</t>
  </si>
  <si>
    <t>Porcentaje de iniciativas y/o proyectos aprobadas del Fondo del Pacífico con seguimiento técnico.</t>
  </si>
  <si>
    <t>Implementación del Plan Estratégico de Comunicaciones en la vigencia 2025</t>
  </si>
  <si>
    <t>Porcentaje del Plan Estratégico de Comunicaciones PEC 2025 implementado</t>
  </si>
  <si>
    <t>Porcentaje de avance en la implementación del PEC durante el período</t>
  </si>
  <si>
    <t>Elaborar y publicar boletín interno "Mi Agencia al Día"</t>
  </si>
  <si>
    <t>Documento con evidencia de boletines elaborados y publicados</t>
  </si>
  <si>
    <t>Elaborar y publicar el boletín virtual mensual externo "Cooperación para la Vida" y el boletín semanal "En Breve" en redes sociales</t>
  </si>
  <si>
    <t xml:space="preserve">Documento con evidencia de boletines elaborados y publicados </t>
  </si>
  <si>
    <t>Documento con parrilla y análisis de las redes sociales</t>
  </si>
  <si>
    <t>Visubilizar la gestión de la Agencia a través de eventos</t>
  </si>
  <si>
    <t xml:space="preserve">Documento con evidencia de piezas y canales de los eventos que visibilizan la gestión de la Agencia. </t>
  </si>
  <si>
    <t>P18</t>
  </si>
  <si>
    <t>S32</t>
  </si>
  <si>
    <t>Analizar los resultados de la implementación del Plan Estratégico de Comunicaciones obtenidos durante la vigencia 2025</t>
  </si>
  <si>
    <t>Documento Word con metodolgía DOFA</t>
  </si>
  <si>
    <t xml:space="preserve">Convergencia regional,
Transformación productiva, </t>
  </si>
  <si>
    <t>Implementación del plan de trabajo del proceso de gestión administrativa 2025</t>
  </si>
  <si>
    <t>Luis Alejandro Gutiérrez Salazar</t>
  </si>
  <si>
    <t xml:space="preserve">Plan de trabajo del proceso de gestión administrativa 2025 implementado </t>
  </si>
  <si>
    <t xml:space="preserve">
Dirección Administrativa y Financiera</t>
  </si>
  <si>
    <t>usuarios internos</t>
  </si>
  <si>
    <t>Porcentaje de implementación del Plan de trabajo del proceso de gestión administrativa 2025 en el 2025</t>
  </si>
  <si>
    <t>Definir, implementar y hacer seguimiento al plan de trabajo del proceso de gestión administrativa</t>
  </si>
  <si>
    <t>Porcentaje de implementación del Plan de trabajo del proceso de gestión administrativa 2025 en el 2026</t>
  </si>
  <si>
    <t>Avanzar en las actividades relacionadas con la gestion documental enfocadas a la politica de MIPG</t>
  </si>
  <si>
    <t>Porcentaje de implementación del Plan de trabajo del proceso de gestión administrativa 2025 en el 2027</t>
  </si>
  <si>
    <t>Realizar seguimiento y evaluación al Plan Institucional de Gestión Ambiental - PIGA</t>
  </si>
  <si>
    <t>Porcentaje de implementación del Plan de trabajo del proceso de gestión administrativa 2025 en el 2028</t>
  </si>
  <si>
    <t xml:space="preserve">Realizar el seguimiento al Plan Anual de Adquisiciones vigente  de la entidad al menos tres (3) veces al año con el proceso gestión Contractual </t>
  </si>
  <si>
    <t>Implementación del Plan Estratégico de Talento Humano en la vigencia 2025</t>
  </si>
  <si>
    <t>Yvette Araújo Hernández</t>
  </si>
  <si>
    <t>Porcentaje del Nivel de cumplimiento del Plan Estratégico del Talento Humano en la vigencia 2025</t>
  </si>
  <si>
    <t>(((([No. De Actividades ejecutadas PIC]/[No. Actividades Programadas PIC 2025])*0.3+([No. Actividades ejecutadas PEI]/[No. Actividades Programadas PEI 2025])*0.3+([No Actividades Ejecutadas PASGSST 2025]/[No. Actividades Programadas PASGSST 2025])*0.2+([No. actividades ejecutadas PAV]/[No. actividades programadas PAV 2025])*0.2)*100)*0.25)</t>
  </si>
  <si>
    <t>Formular y publicar los planes de TH en la sede electrónica de la entidad correspondientes a la vigencia 2025</t>
  </si>
  <si>
    <t>Yvette Araujo Hernandez</t>
  </si>
  <si>
    <t>Evaluar los resultados de la ejecución de los planes de Talento Humano</t>
  </si>
  <si>
    <t>Implementación plan de trabajo de gestión contractual vigencia 2025</t>
  </si>
  <si>
    <t>Edna Lorena Yisseth León Savedra</t>
  </si>
  <si>
    <t>Porcentaje de avance del plan de trabajo de gestion contractual Vigencia 2025</t>
  </si>
  <si>
    <t xml:space="preserve">Usuarios internos de APC-Coiombia, proveedores </t>
  </si>
  <si>
    <t xml:space="preserve"> $     24.000.000,00</t>
  </si>
  <si>
    <t>Ivanna Carolina Berrio</t>
  </si>
  <si>
    <t>Realizar capacitación sobre el contenido del documento de lineamientos sobre la debida diligencia en la supervisión de contratos, conforme al plan de trabajo de la implementación de la política de prevención del daño antijurídico 2024-2025</t>
  </si>
  <si>
    <t>Liistado de asistencia, fotografias, presentación</t>
  </si>
  <si>
    <t>Jennifer Sierra Calderon</t>
  </si>
  <si>
    <t>Divulgar el documento de lineamientos sobre la debida diligencia en la supervisión de contratos, conforme al plan de trabajo de la implementación de la política de prevención del daño antijurídico 2024-2025</t>
  </si>
  <si>
    <t xml:space="preserve">Solicitud de pieza comunicacional y constancia de publicacion y/o divulgación </t>
  </si>
  <si>
    <t>Implementación del Plan de Trabajo de Control Interno vigencia 2025</t>
  </si>
  <si>
    <t>Carlos Alberto Aristizábal Ospina</t>
  </si>
  <si>
    <t>Claudia Milena Lasso Sanchez</t>
  </si>
  <si>
    <t>Implementación de la política de prevención de daño antijurídico en la vigencia 2025</t>
  </si>
  <si>
    <t>Diana del Pilar Morales Betancourt</t>
  </si>
  <si>
    <t>Porcentaje de la política de prevención de daño antijurídico implementada en la vigencia 2025</t>
  </si>
  <si>
    <t>Cesar Camilo Saavedra Arteaga</t>
  </si>
  <si>
    <t>Realizar un conversatorio dirigido a colaboradores, servidores y contratistas de APC-Colombia, respecto a la teorìa de motivos y finalidades del acto administrativo.</t>
  </si>
  <si>
    <t>Elaboración y publicación de estados financieros en la vigencia 2025</t>
  </si>
  <si>
    <t>Implementación del plan Maestro de Planeación y Seguimiento Institucional 2025</t>
  </si>
  <si>
    <t>María Victoria Losada Trujillo</t>
  </si>
  <si>
    <t>(Actividades del plan maestro de planeación y seguimiento institucional 2025 ejecutadas / actividades del plan maestro de planeación y seguimiento institucional 2025 programadas)*100</t>
  </si>
  <si>
    <t>Formular el cronograma de acciones del plan Maestro de Planeación  2025</t>
  </si>
  <si>
    <t>Realizar la ejecución y seguimiento a las acciones del cronograma el plan Maestro de Planeación  2025</t>
  </si>
  <si>
    <t>Avance a 
Marzo 31</t>
  </si>
  <si>
    <t>Avance a 
Junio 30</t>
  </si>
  <si>
    <t>Avance a Septiembre 30</t>
  </si>
  <si>
    <t xml:space="preserve">Avance a Diciembre 31 </t>
  </si>
  <si>
    <t>Avance acumulado</t>
  </si>
  <si>
    <t>Avance promedio 
acumulado de las 
actividades</t>
  </si>
  <si>
    <t>Avance % en el 1º trimestre</t>
  </si>
  <si>
    <t>Avance % en el 2º trimestre</t>
  </si>
  <si>
    <t>Avance % en el 3º trimestre</t>
  </si>
  <si>
    <t>vance % en el 4º trimestre</t>
  </si>
  <si>
    <t>Observaciones al reporte de avance 1º trimestre</t>
  </si>
  <si>
    <t>Abril 14 . se aprueba el avance del desarrollo de la actividad correspondiente al 1T 2025, se presenta avance en la ejecución de los recursos asignados</t>
  </si>
  <si>
    <t>Abril 11 de 2025. Durante el período se efectuo avance en el desarrollo de la actividad en 15% y se jecutaron recursos por $4,1 millones.</t>
  </si>
  <si>
    <t>Abril 30. Se devuelve el avance de la actividad, con el fin de que  por favor adjunten las evidencias que se establecieron en la Formulación del Plan Acción y que dan cuenta del avance de la actividad.</t>
  </si>
  <si>
    <t>Abril 14 . se aprueba el avance del desarrollo de la actividad correspondiente al 1T 2025, no se asignaron recursos para el desarrollo de la actividad.</t>
  </si>
  <si>
    <t>Se avanzó en el desarrollo de la actiivdad conforme a lo planeado, se ejecutaron recursos por $20.8 millones</t>
  </si>
  <si>
    <t>Se registra avance de la actividad conforme a lo planeado, la ejecución presupuestal solo se da cuan se realicen pagos en virtud del o los contratos que se suscriben.</t>
  </si>
  <si>
    <t>Abril 11 de 2025: SIN EL TRAMITE REQUERIDO SE DEVUELVE EL AVANCE DE LA ACTIVIDAD, DADO QUE SE MENCIONA LA SUSCRIPCIÓN DE UN CONTRATO POR $48 MILLONES Y SIN EMBARGO NO SE REPORTA AVANCE PRESUPUESTAL, POR OTRA PARTE, SE MENCIONA COMO AVANCE DE LA ACTIVIDAD 15% DEBIDO A LA SUSCRIPCION DEL CONTRATO ANTES MENCIONADO, SE RECOMIENDA REVISAR SI LA SOLA SUSCRIPCIÓN DEL CONTRATO AMERITA REGISTRAR ESE AVANCE PORCENTUAL, YA QUE DICHA GESTIÓN SE CONSIDERA NO EJECUTA PROPIAMENTE EL OBJETO DE LA ACTIVIDAD</t>
  </si>
  <si>
    <t>Se avanzó en el desarrollo de la actividad, acorde con lo previsto para el período. La el desarrollo de la actividad no demanda ejecución de recursos finnancieros</t>
  </si>
  <si>
    <r>
      <rPr>
        <sz val="11"/>
        <color rgb="FFFF0000"/>
        <rFont val="Aptos Narrow"/>
        <scheme val="minor"/>
      </rPr>
      <t xml:space="preserve">Abril 29. Se devolvió el avance: Por favor habilitar el enlace para poder consultar los planes de trabajo, así como en el análisis mencionar cuantos planes de trabajo se formularon y sintetizar cual es el avance de los mismos al cierre del período
</t>
    </r>
    <r>
      <rPr>
        <sz val="11"/>
        <color rgb="FF000000"/>
        <rFont val="Aptos Narrow"/>
        <scheme val="minor"/>
      </rPr>
      <t xml:space="preserve">
Se reporta avance de la actividad durante el período, en el sentido de haber  avanzado en la formulación y concertación de planes de trabajo con fuentes bilaterales y multilaterales que serán el referente para el trabajo articulado con los cooperantes durante la vigencia. No obstante lo anterior, no se menciona cuantos planes de trabajo se formularon durante el período, a la actividad no se le asignaron recursos para su desarrollo</t>
    </r>
  </si>
  <si>
    <t>Se avanzó en el desarrollo de la actividad , mediante la realización de reuniones de socialización del proceso con diferentes ejecutores de cooperación internacional y se hicieron reuniones internas de revisión y propuesta de mejora a los procesos. No se reporta ejecución de recursos, de los asignados para el avance en el desarrollo de la actividad</t>
  </si>
  <si>
    <t xml:space="preserve">Se registro el avance de la actividad durante el período, consistente en el establecimiento de 4 alianzas, lo cual no es totalmente claro frente al nombre de la actividad, hacer seguimiento a 12 alianzas y  a dos estrategias regionales, es necesario que el proceso clarifique dicho avance, al mismo tiempo se registra avance en la ejecución durante el período, de los recursos asignados para el desarrollo de actividad </t>
  </si>
  <si>
    <t>Durante el período se avanzó en el desarrollo de la actividad conforme a lo planeado, producto de ello se ejecutaron recursos por $17,7 millones del total de los recursos asignadsos poara ejecutar la actividad</t>
  </si>
  <si>
    <t>Durante el primer trimestre  no hubo avance en la ejecución de los recursos, aunque se adelantaron actividades tendientes a comprometer los recursos, con la suscripción de los respectivos contratos</t>
  </si>
  <si>
    <t>Se ha avanzado en el desarrollo de la actividad , el avance es del 20%, a la actividad no se le asignaron recursos para su ejecución</t>
  </si>
  <si>
    <t>En proceso de aprobación</t>
  </si>
  <si>
    <t xml:space="preserve"> 
Implementación del plan de trabajo 2025 para la actualización de la operación estadística de la entidad.</t>
  </si>
  <si>
    <t>Porcentaje de avance en la implementación del plan de trabajo  de la política estadística 2025,  para la actualización de la operación estadística de la Agenciaa</t>
  </si>
  <si>
    <t>(Número de actividades realizadas durante la vigencia en el marco de la implementación de la política estadística /  Número de actividades programadas para la vigencia en el marco de la implementación de la política estadística) x100</t>
  </si>
  <si>
    <t>Desarrollar, socializar e implmentar el plan de trabajo para la vigencia de las áreas involucradas de la implementacion de la política estadística en la entidad</t>
  </si>
  <si>
    <t>Mayo 2 de 2025. se devuelve el anance por cuatpo : Se recomienda revisar si el avance señalado en la descripción del avance si justifica registrar un avance porcentual del 25% en el desarrollo de la actividad, toda vez que la actividad consiste en formular y desarrollar el plan, por otra parte, el presupuesto señalado como ejecutado supera el presupuesto asignado</t>
  </si>
  <si>
    <t>Se avanzó en el desarrollo de la actividad acorde a lo previsto para el período, a la actividad no le fueron asignados recursos para su desarrollo.</t>
  </si>
  <si>
    <t>Para el primer trimestre de 2025, el proyecto de inversión no ha incorporado nuevas capacidades, por lo que el avance reportado en este periodo es del 0%.</t>
  </si>
  <si>
    <t>Se efectuo avance de la actividad en 55, se presentan los soportes correspondientes</t>
  </si>
  <si>
    <t>Realizar Jornadas de Socialización con los Clientes Internos sobre la Ejecución del PETI 2025 y la atención al usuario</t>
  </si>
  <si>
    <t>Mayo 8 de 2025. se devuelve el avance de la actividad: Por favor cambiar las evidencias acorde con las señaladas en el Plan de Acción 2025, donde se evidencie el informe de la socialización a todos los funcionarios de la entidad.</t>
  </si>
  <si>
    <t>Mayo 5 2025. Sin la aprobación del avance de la actividad  correspondiente al primer trimestre 2025, me permito devolver el reporte efectuado, ello por cuanto la actividad se ha prevista desarrollarla entre abril y diciembre de 2025 con el fin de alcanzar el 100% del desarrollo de la actividad al cabo de dicho período, con seguimiento trimestral al avance de la misma, donde se deberá reportar el avance fraccionado de ese 100% a fin de que al culminar el mes de diciembre se logre alcanzar ese 100% previsto en forma acumulada (resultado de sumar los avances parciales). Por lo anterior, no es posible aceptar que se reporte el avance de la actividad al 100% en el primer trimestre, salvo que se modifique el período para su desarrollo y en lugar de ser abril  - diciembre,  sea enero  - marzo de 2025. Cosa diferente es para el caso del seguimiento de la meta del indicador, dado que por ser un indicador de flujo, las metas parciales si se pueden programar para alcanzarlas al 100% de lo que se prevea realizar en cada trimestre, en cuyo caso es necesario que se solicite la modificación de las mismas para cada trimestre en el aplicativo Brújula y por ende se modifique la el avance de la meta reportada para el primer trimestre 2025.</t>
  </si>
  <si>
    <t>Implementación del Plan Estratégico de Comunicaciones 2024 - 2026 - la vigencia 2025</t>
  </si>
  <si>
    <t>Se avanzó en el desarrollo de la actividad, conforme se previo para el período</t>
  </si>
  <si>
    <t>Durante el período el reportero señala que se cumplió de manera oportuna y estratégica con la elaboración de piezas comunicacionales y el uso de canales institucionales para la difusión de eventos que visibilizan la gestión de la entidad.</t>
  </si>
  <si>
    <t>Abril 29. se devolvio el avance de la actividad, a fin de que Sin el tramite requerido se devuelve el avance de la actividad a fin de que se adjunte el Plan de trabajo y con base en éste se evidencie el avance en el desarrollo del mismo durante el período, al mismo tiempo se indique en el analisis si se ha venido cumpliendo según lo planeado o se propongan las acciones de mejora si a ello hay lugar</t>
  </si>
  <si>
    <t xml:space="preserve">Se avanzó en el desarrollo de la actividad en un 15%, producto de ello se ejecutaron durante el período parte de los recursos asignados para el desarrollo de la actividad . </t>
  </si>
  <si>
    <t>Se presenta avance de la actividad acorde con lo programado para el período (campañas de ahorro de energia y agua</t>
  </si>
  <si>
    <t>Se presenta avance de la actividad , acorde con lo planeado para el período</t>
  </si>
  <si>
    <t>Se avanzo en le desarrollo de la actividad durante el período, conforme a lo programado, el desarrollo de la actividad no demanda recursos financieros</t>
  </si>
  <si>
    <t>Durante el ptrimestre se avanzó en la elaboración de lahoja de ruta de la estrategia de Gestión del Conocimiento y la Innovación y en el desarrollo de la misma, , al mismo tiempo se efectuo seguimiento al avance de las actividades programadas desde el inicio de la vigencia, de ello se concluye que en promedio el avance del proyecto es del 17%. lo cual se econsistente con el avance de la meta del indicador, no obstante se propenderá por avanzar en el logro de la meta del indicador, la cual aunque no se cumplio mas alla del 69% lo cual no dificulta que en los proximos períodos se alcance la meta prevista para cada uno de ellos</t>
  </si>
  <si>
    <t>Se registró el avance del desarrollo de la actividad durante el trimestre</t>
  </si>
  <si>
    <t>Durante el Primer trimestre 2025 se formulo y se realizaron las auditorias prevista para el período, en consecuencia se cumplio con la meta del indicador</t>
  </si>
  <si>
    <t>El avance de las actividades del Plan de Acción en terminos generales avanzó acorde con lo planeado , unicamente se registra avance de la actividad de realizar mesas de trabajo con 6 entidades y con las direcciones técnicas y áreas de trabajo de la entidad, por consiguiente el avance de la meta establecida para el período se alcanzó.</t>
  </si>
  <si>
    <t>El avance de cada una de las actividades relacionadas con la ejecución del Plan Maestro de Planeación se realizó acorde con lo planeado por consiguiente se cumplio con la meta del indicador establecida para el período, se refleja un mayor avance en el promedio de las actividas por cuanto la actividad del Planear dentro del ciclo PHVA tuvo la mayor cantidad de actividades ejecutadas en el periodo. El avance del presupuesto asignado al proyecto fue de $302,0 millones</t>
  </si>
  <si>
    <r>
      <rPr>
        <sz val="11"/>
        <color rgb="FF000000"/>
        <rFont val="Aptos Narrow"/>
        <scheme val="minor"/>
      </rPr>
      <t xml:space="preserve">Abril 11 de 2025. Durante el período se efectuo avance en el desarrollo de la actividad en 15% y se jecutaron recursos por $4,1 millones. </t>
    </r>
    <r>
      <rPr>
        <b/>
        <sz val="11"/>
        <color rgb="FF000000"/>
        <rFont val="Aptos Narrow"/>
        <scheme val="minor"/>
      </rPr>
      <t xml:space="preserve">Nota General para el proyecto.  </t>
    </r>
    <r>
      <rPr>
        <sz val="11"/>
        <color rgb="FF000000"/>
        <rFont val="Aptos Narrow"/>
        <scheme val="minor"/>
      </rPr>
      <t>Con respecto al avance de la meta del indicador el avance es consistente con el avance promedio de las actividades del proyecto.</t>
    </r>
  </si>
  <si>
    <r>
      <rPr>
        <sz val="11"/>
        <color rgb="FF000000"/>
        <rFont val="Aptos Narrow"/>
        <scheme val="minor"/>
      </rPr>
      <t xml:space="preserve">Durante el trimestre se avanzó en el desarrollo del objeto de la actividad, en un promedio del 15%, con ejecución de $ 4,1 millones del total de los recusos asignados para el desarrollo de la actividad.. </t>
    </r>
    <r>
      <rPr>
        <b/>
        <sz val="11"/>
        <color rgb="FF000000"/>
        <rFont val="Aptos Narrow"/>
        <scheme val="minor"/>
      </rPr>
      <t>Nota General para el proyecto.</t>
    </r>
    <r>
      <rPr>
        <sz val="11"/>
        <color rgb="FF000000"/>
        <rFont val="Aptos Narrow"/>
        <scheme val="minor"/>
      </rPr>
      <t xml:space="preserve">  Con respecto al avance de la meta del indicador el avance es consistente con el avance promedio de las actividades del proyecto.</t>
    </r>
  </si>
  <si>
    <t>La actividad no reporta avance durante el período, la misma se programó para iniciar en el 2º trimestre. De lo anterior se desprende que el promedio del avance las actividades del proyecto (2%) no es consistente con el avance de la meta del indicador (0%) y la meta propuesta de avance para el período (10%). Por lo anterior se hace necesario determinar cuales fueron las razones para establecer el avance de la meta del indicador para el período en el porcentaje mencionado.</t>
  </si>
  <si>
    <t>Porcentaje de proyectos formulados de demanda y doble vía alineados a la ENCI 2023-2026 (Igual o mayor a 50%)</t>
  </si>
  <si>
    <t>(PROYECTOS FORMULADOS DE DEMANDA Y DOBLE VÍA ALINEADOS A LA ENCI 2023-2026 / proyectos aprobados de demanda y doble vía ) * 100</t>
  </si>
  <si>
    <t>Incorporar líneas estratégicas de la ENCI, en proyectos de demanda y de doble vía de Colombia, en al menos el 50% de los nuevos que se negocien con países y mecanismos del Sur Global.</t>
  </si>
  <si>
    <t>Para el trimestre no se reporta avance de la actividad, debido a que el desarrollo de la misma inicia en el mes de abril de 2025.
En síntesis, se evidencia inconsistencia entre el avance de la actividad y el de la meta del indicador, dado que de la primera no se reportó avance dada la fecha de iniciación y sin embargo, si se reporta y supera la meta prevista del indicador para el periodo, el análisis no presenta justificación frente a tal comportamiento del proyecto</t>
  </si>
  <si>
    <t>Porcentaje de proyectos formulados de oferta y doble vía en los que Colombia es líder (Igual o mayor a 50%</t>
  </si>
  <si>
    <t>(Nuevos proyectos de oferta y de doble vía de CSS y Tr del país formulados, en los que Colombia  es líder / Nuevos proyectos de oferta y de doble vía de CSS y Tr del país formulados) x 100</t>
  </si>
  <si>
    <t>Se ha avanzado en el desarrollo de la actividad, se adjuntaron los soportes correspondientes.</t>
  </si>
  <si>
    <t>Abril 30. Se devuelve el avance de la actividad, con el fin de que por favor adjunten las evidencias que se establecieron en la Formulación del Plan Acción y que dan cuenta del avance de la actividad.</t>
  </si>
  <si>
    <t>Se avanzó en la elaboración de la Estrategia para las Alianzas sin Animo de Lucro</t>
  </si>
  <si>
    <r>
      <rPr>
        <sz val="11"/>
        <color rgb="FF000000"/>
        <rFont val="Aptos Narrow"/>
        <scheme val="minor"/>
      </rPr>
      <t>Abril 14 . se aprueba el avance del desarrollo de la actividad correspondiente al 1T 2025, no se asignaron recursos para el desarrollo de la actividad.</t>
    </r>
    <r>
      <rPr>
        <b/>
        <sz val="11"/>
        <color rgb="FF000000"/>
        <rFont val="Aptos Narrow"/>
        <scheme val="minor"/>
      </rPr>
      <t xml:space="preserve"> Nota General para el proyecto. </t>
    </r>
    <r>
      <rPr>
        <sz val="11"/>
        <color rgb="FF000000"/>
        <rFont val="Aptos Narrow"/>
        <scheme val="minor"/>
      </rPr>
      <t>En terminos generales el avance del proyecto se enmarca dentro de lo previsto, en cuaanto al avance de la meta del indicador, este fue nulo debido a que el registro de los proyectos en ciclope se da a partir del reporte de los reportes de los cooperantes, lo cual inicio en ABRIL 2025</t>
    </r>
  </si>
  <si>
    <r>
      <rPr>
        <sz val="11"/>
        <color rgb="FF000000"/>
        <rFont val="Aptos Narrow"/>
        <scheme val="minor"/>
      </rPr>
      <t xml:space="preserve">
</t>
    </r>
    <r>
      <rPr>
        <sz val="11"/>
        <color rgb="FF000000"/>
        <rFont val="Aptos Narrow"/>
        <scheme val="minor"/>
      </rPr>
      <t>Se reporta avance de la actividad durante el período, en el sentido de haber  avanzado en la formulación y concertación de planes de trabajo con fuentes bilaterales y multilaterales que serán el referente para el trabajo articulado con los cooperantes durante la vigencia. No obstante lo anterior, no se menciona cuantos planes de trabajo se formularon durante el período, a la actividad no se le asignaron recursos para su desarrollo</t>
    </r>
  </si>
  <si>
    <t>Porcentaje de avance en la implementación del plan de trabajo de la política estadística 2025, para la actualización de la operación estadística de la Agencia</t>
  </si>
  <si>
    <t>Para el primer trimestre se avanzó en gestionar espacios para seleccionar la persona que apoyará el proceso de implementación de la política estadística. Respecto a los recursos asignados para el desarrollo de la actividad, durante el período se jecutaron $45,0 millones</t>
  </si>
  <si>
    <t xml:space="preserve"> Elaborar productos de análisis de la Asistencia Oficial al Desarrollo (AOD) que recibe el país</t>
  </si>
  <si>
    <r>
      <rPr>
        <sz val="11"/>
        <color rgb="FF000000"/>
        <rFont val="Aptos Narrow"/>
        <scheme val="minor"/>
      </rPr>
      <t xml:space="preserve">Durante el primer trimestre se avanzó en la construcción de de insumos para diferentes espacios relacionados con información AOD.
</t>
    </r>
    <r>
      <rPr>
        <b/>
        <sz val="11"/>
        <color rgb="FF000000"/>
        <rFont val="Aptos Narrow"/>
        <scheme val="minor"/>
      </rPr>
      <t xml:space="preserve">Nota General para el proyecto.  </t>
    </r>
    <r>
      <rPr>
        <sz val="11"/>
        <color rgb="FF000000"/>
        <rFont val="Aptos Narrow"/>
        <scheme val="minor"/>
      </rPr>
      <t>El avance de la meta del indicador del 20% es coherente con el avance promedio de las actividades del proyecto</t>
    </r>
  </si>
  <si>
    <t>Durante el 1º T SE "se tiene una primera presentación de área de Financiamiento de la AAAA, donde se expuso los siguientes temas: 1. Recursos públicos nacionales. 2.Cooperación internacional. 3. Banca de desarrollo. 4.Filantropía/Inversión/Remesas. 5. Comercio"</t>
  </si>
  <si>
    <t>El proceso responsable reporta lo siguiente: "Se ha avanzado en la consolidación de los ajustes por parte de la oficina jurídica de APC Colombia y de los comentarios y ajustes sobre ellos por parte del program de Más Pago por Resultados, estamos a la espera de la revisión jurídica del BID Lab"</t>
  </si>
  <si>
    <r>
      <rPr>
        <sz val="11"/>
        <color rgb="FF000000"/>
        <rFont val="Aptos Narrow"/>
        <scheme val="minor"/>
      </rPr>
      <t xml:space="preserve">Se avanzó con el desarrollo de la actividad, acorde con lo previsto para el período. </t>
    </r>
    <r>
      <rPr>
        <b/>
        <sz val="11"/>
        <color rgb="FF000000"/>
        <rFont val="Aptos Narrow"/>
        <scheme val="minor"/>
      </rPr>
      <t>Nota General para el proyecto. E</t>
    </r>
    <r>
      <rPr>
        <sz val="11"/>
        <color rgb="FF000000"/>
        <rFont val="Aptos Narrow"/>
        <scheme val="minor"/>
      </rPr>
      <t>n general el avance del entregable o proyecto se ajusta a lo programado, considerando que la meta del indicador esta prevista al canzarla en el último trimestre del año</t>
    </r>
  </si>
  <si>
    <t>Durante el período se socializó el documento  a los procesos de comunicaciones y a la Dirección de Demanda de Cooperación Internacional.</t>
  </si>
  <si>
    <t xml:space="preserve">Se reporta el avance de la actividad, mediante la realización de reuniones o mesas de trabajo, pero no se especifica que tipo de acompañamiento se da a las direcciones técnicas </t>
  </si>
  <si>
    <r>
      <rPr>
        <sz val="11"/>
        <color rgb="FF000000"/>
        <rFont val="Aptos Narrow"/>
        <scheme val="minor"/>
      </rPr>
      <t xml:space="preserve">Se reporta desarrollo de la actividad, no obstante no se presentan un informe que permita extraer las conclusiones y recomendaciones derivados de las diferentes reuniones que se realizan. </t>
    </r>
    <r>
      <rPr>
        <b/>
        <sz val="11"/>
        <color rgb="FF000000"/>
        <rFont val="Aptos Narrow"/>
        <scheme val="minor"/>
      </rPr>
      <t>Nota General</t>
    </r>
    <r>
      <rPr>
        <sz val="11"/>
        <color rgb="FF000000"/>
        <rFont val="Aptos Narrow"/>
        <scheme val="minor"/>
      </rPr>
      <t>: El avance de la meta del indicador no es consistente con el avance promedio de las actividades del proyecto, el reporte del avance de la meta del indicador no presenta la justificación correspondiente.</t>
    </r>
  </si>
  <si>
    <t>Durante el primer trimestre se canalizaron las donaciones en especie en el marco de la cooperación internacional de: Samaritans Purse a la Fundación Manitas de Amor y Esperanza y de Japón al Ministerio de Salud. (Hospitales de Leticia y de Mitú).</t>
  </si>
  <si>
    <t>El avance presentado de la actividad, y los soportes presentados no dan cuenta de cual fue el impacto de las donaciones entregadas, así mismo los soportes no presentan cual es el propósito de las reuniones realizadas</t>
  </si>
  <si>
    <t>Se efectuo avance de la actividad en 55, se presentan los soportes correspondientes, no obstante el porcentaje de avance de la actividad no se reporta avance en la ejecución de los recursos asignados para el desarrollo de la misma.</t>
  </si>
  <si>
    <t>Mayo 8 de 2025. se devuelve el avance de la actividad: Por favor cambiar las evidencias acorde con las señaladas en el Plan de Acción 2025, donde se evidencie el informe de la socialización a todos los funcionarios de la entidad.
Mayo 19 de 2025 Sin el tramite requerido me permito devolver el avance, dado que el informe que se presenta como evidencia no da cuenta del desarrollo de la actividad durante el período, es necesario que se presenten las evidencias que den cuenta de haber socializado a todos los funcionarios entre otras las actividades desarrollo del PETI y lo relacionado con la atención al usuario.
Se reporta avance en la ejecución del avance de la actividad, la evidencia aportada no da evidencia plena de haberse socializado el avance en la ejecución del PETI a la totalidad de servidores de la entidad</t>
  </si>
  <si>
    <t>Durante el período se formuló el plan de trabajo, con base en estos y las evidencias aportadas se constata el desarrollo y seguimiento a la ejecución del plan</t>
  </si>
  <si>
    <r>
      <rPr>
        <sz val="11"/>
        <color rgb="FF000000"/>
        <rFont val="Aptos Narrow"/>
        <scheme val="minor"/>
      </rPr>
      <t xml:space="preserve">Se presenta avance de la actividad , acorde con lo planeado para el período. </t>
    </r>
    <r>
      <rPr>
        <b/>
        <sz val="11"/>
        <color rgb="FF000000"/>
        <rFont val="Aptos Narrow"/>
        <scheme val="minor"/>
      </rPr>
      <t>Nota General para el proyecto.</t>
    </r>
    <r>
      <rPr>
        <sz val="11"/>
        <color rgb="FF000000"/>
        <rFont val="Aptos Narrow"/>
        <scheme val="minor"/>
      </rPr>
      <t xml:space="preserve"> En cuanto al avance de la meta del indicador, esta se cumplio acorde con lo previsto, sin embargo, no se presenta la justificación de la variación del avance con respecto al promedio del avance las actividades, tampoco se conoce el criterio con el cual se establecieron las metas parciales, que pudieran justificar dicha variación</t>
    </r>
  </si>
  <si>
    <t>Se formularon y publicaron los planes acorde con lo planeado</t>
  </si>
  <si>
    <t>El avance de la actividad durante el trimestre  se realizó en general de acuerdo a lo previstpo, de ahí que dicho avance fue del 97,4, el reporte del ava nce de la actividad, no señala ejecución de los recursos asignados para su desarrollo</t>
  </si>
  <si>
    <t>Durante el primer trimestre no se avanzó en el desarrollo de la misma considerando que el desarrollo consiste en realizar una capacitación , la cual se realizará en el mes de mayo de 2025</t>
  </si>
  <si>
    <r>
      <rPr>
        <sz val="11"/>
        <color rgb="FF000000"/>
        <rFont val="Aptos Narrow"/>
        <scheme val="minor"/>
      </rPr>
      <t xml:space="preserve">Se avanzo en le desarrollo de la actividad durante el período, conforme a lo programado, el desarrollo de la actividad no demanda recursos financieros. </t>
    </r>
    <r>
      <rPr>
        <b/>
        <sz val="11"/>
        <color rgb="FF000000"/>
        <rFont val="Aptos Narrow"/>
        <scheme val="minor"/>
      </rPr>
      <t>Nota General para el proyecto.</t>
    </r>
    <r>
      <rPr>
        <sz val="11"/>
        <color rgb="FF000000"/>
        <rFont val="Aptos Narrow"/>
        <scheme val="minor"/>
      </rPr>
      <t xml:space="preserve"> El proyecto ha venido avanzando acorde a  lo programado, por consiguiente la meta parcial del avance del indicador se cumplio, lo cual es coherente con el avance promedio de las actividades del proyecto</t>
    </r>
  </si>
  <si>
    <t>Durante el 1º trimestre se tramitaron la totalidad de las obligaciones tramitadas</t>
  </si>
  <si>
    <t xml:space="preserve">Durante el primer trimestre del año 2025 se llevo acabo el análisis y depuración de las cuentas contables del balance de APC Colombia, los registros y ajustes en cuentas contables </t>
  </si>
  <si>
    <t>Avance meta indicadores a Marzo 31 de 2025 por Direcciones  - RESPECTO A LA META</t>
  </si>
  <si>
    <t>Dirección Responsable</t>
  </si>
  <si>
    <t>Número de
Indicadores</t>
  </si>
  <si>
    <t xml:space="preserve">% promedio 
Meta </t>
  </si>
  <si>
    <t xml:space="preserve">% de avance 
acumulado </t>
  </si>
  <si>
    <t>Dirección de Cooperación Interinstitucional</t>
  </si>
  <si>
    <t>Dirección de Demanda de Cooperación Internacional</t>
  </si>
  <si>
    <t xml:space="preserve">TOTAL </t>
  </si>
  <si>
    <t>Avance meta indicadores a Marzo 31de 2025  por Procesos - RESPECTO A LA META</t>
  </si>
  <si>
    <t>Administración de Recursos de Cooperación Internal</t>
  </si>
  <si>
    <t>Gestión de Servicios Administrativos</t>
  </si>
  <si>
    <t xml:space="preserve">Gestión de Tecnologías de la Información </t>
  </si>
  <si>
    <t>Evaluación Control y Mejora</t>
  </si>
  <si>
    <t>Gestión de Comunicaciones</t>
  </si>
  <si>
    <t>Preparación y Formulación</t>
  </si>
  <si>
    <t>Implementación y Seguimiento</t>
  </si>
  <si>
    <t>Identificación y Priorización</t>
  </si>
  <si>
    <t>Seguimiento Objetivos Estratégicos a Marzo 31  - RESPECTO A LA META</t>
  </si>
  <si>
    <t>Objetivo Estratégico</t>
  </si>
  <si>
    <t>Producir información de calidad, oportuna y pertinente, para la toma de decisiones en materia de cooperación internacional al desarrollo</t>
  </si>
  <si>
    <t>Observatorio</t>
  </si>
  <si>
    <t>Gestión del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</si>
</sst>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43" formatCode="_-* #,##0.00_-;\-* #,##0.00_-;_-* &quot;-&quot;??_-;_-@_-"/>
    <numFmt numFmtId="164" formatCode="0.0%"/>
  </numFmts>
  <fonts count="30">
    <font>
      <sz val="11"/>
      <color theme="1"/>
      <name val="Aptos Narrow"/>
      <family val="2"/>
      <scheme val="minor"/>
    </font>
    <font>
      <sz val="11"/>
      <color theme="1"/>
      <name val="Aptos Narrow"/>
      <family val="2"/>
      <scheme val="minor"/>
    </font>
    <font>
      <b/>
      <sz val="11"/>
      <color theme="1"/>
      <name val="Aptos Narrow"/>
      <family val="2"/>
      <scheme val="minor"/>
    </font>
    <font>
      <b/>
      <sz val="12"/>
      <name val="Arial"/>
      <family val="2"/>
    </font>
    <font>
      <b/>
      <sz val="10"/>
      <color theme="0"/>
      <name val="Arial"/>
      <family val="2"/>
    </font>
    <font>
      <sz val="10"/>
      <name val="Arial"/>
      <family val="2"/>
    </font>
    <font>
      <sz val="10"/>
      <color theme="0"/>
      <name val="Arial"/>
      <family val="2"/>
    </font>
    <font>
      <b/>
      <sz val="10"/>
      <name val="Arial"/>
      <family val="2"/>
    </font>
    <font>
      <sz val="10"/>
      <color theme="1"/>
      <name val="Aptos Narrow"/>
      <family val="2"/>
      <scheme val="minor"/>
    </font>
    <font>
      <sz val="10"/>
      <color rgb="FFFF0000"/>
      <name val="Aptos Narrow"/>
      <family val="2"/>
      <scheme val="minor"/>
    </font>
    <font>
      <b/>
      <sz val="9"/>
      <color indexed="81"/>
      <name val="Tahoma"/>
      <charset val="1"/>
    </font>
    <font>
      <sz val="9"/>
      <color indexed="81"/>
      <name val="Tahoma"/>
      <charset val="1"/>
    </font>
    <font>
      <sz val="8"/>
      <name val="Aptos Narrow"/>
      <family val="2"/>
      <scheme val="minor"/>
    </font>
    <font>
      <sz val="11"/>
      <color rgb="FFFF0000"/>
      <name val="Aptos Narrow"/>
      <family val="2"/>
      <scheme val="minor"/>
    </font>
    <font>
      <sz val="10"/>
      <color rgb="FF000000"/>
      <name val="Aptos Narrow"/>
      <charset val="1"/>
    </font>
    <font>
      <b/>
      <sz val="10"/>
      <color theme="0"/>
      <name val="Arial"/>
    </font>
    <font>
      <b/>
      <sz val="10"/>
      <name val="Arial"/>
    </font>
    <font>
      <sz val="10"/>
      <color theme="1"/>
      <name val="Arial"/>
    </font>
    <font>
      <sz val="10"/>
      <color rgb="FF000000"/>
      <name val="Arial"/>
    </font>
    <font>
      <b/>
      <sz val="10"/>
      <color rgb="FF000000"/>
      <name val="Arial"/>
    </font>
    <font>
      <sz val="10"/>
      <color rgb="FF000000"/>
      <name val="Arial"/>
      <family val="2"/>
    </font>
    <font>
      <b/>
      <sz val="10"/>
      <color rgb="FF000000"/>
      <name val="Arial"/>
      <family val="2"/>
    </font>
    <font>
      <sz val="11"/>
      <color rgb="FFFF0000"/>
      <name val="Aptos Narrow"/>
      <scheme val="minor"/>
    </font>
    <font>
      <sz val="11"/>
      <color rgb="FF000000"/>
      <name val="Aptos Narrow"/>
      <scheme val="minor"/>
    </font>
    <font>
      <sz val="11"/>
      <color theme="1"/>
      <name val="Aptos Narrow"/>
      <scheme val="minor"/>
    </font>
    <font>
      <b/>
      <sz val="11"/>
      <color rgb="FF000000"/>
      <name val="Aptos Narrow"/>
      <scheme val="minor"/>
    </font>
    <font>
      <sz val="11"/>
      <color rgb="FF000000"/>
      <name val="Aptos Narrow"/>
      <charset val="1"/>
    </font>
    <font>
      <sz val="11"/>
      <color rgb="FF333333"/>
      <name val="Helvetica Neue"/>
      <charset val="1"/>
    </font>
    <font>
      <b/>
      <sz val="11"/>
      <color theme="1"/>
      <name val="Aptos Narrow"/>
      <family val="2"/>
      <scheme val="minor"/>
    </font>
    <font>
      <b/>
      <sz val="11"/>
      <color rgb="FF000000"/>
      <name val="Aptos Narrow"/>
      <family val="2"/>
      <scheme val="minor"/>
    </font>
  </fonts>
  <fills count="28">
    <fill>
      <patternFill patternType="none"/>
    </fill>
    <fill>
      <patternFill patternType="gray125"/>
    </fill>
    <fill>
      <patternFill patternType="solid">
        <fgColor theme="7" tint="0.39997558519241921"/>
        <bgColor rgb="FF2F5496"/>
      </patternFill>
    </fill>
    <fill>
      <patternFill patternType="solid">
        <fgColor theme="0" tint="-0.249977111117893"/>
        <bgColor rgb="FF2F5496"/>
      </patternFill>
    </fill>
    <fill>
      <patternFill patternType="solid">
        <fgColor theme="8"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9" tint="-0.49998474074526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79998168889431442"/>
        <bgColor theme="9" tint="0.79998168889431442"/>
      </patternFill>
    </fill>
    <fill>
      <patternFill patternType="solid">
        <fgColor rgb="FFFCED97"/>
        <bgColor indexed="64"/>
      </patternFill>
    </fill>
    <fill>
      <patternFill patternType="solid">
        <fgColor theme="8"/>
        <bgColor indexed="64"/>
      </patternFill>
    </fill>
    <fill>
      <patternFill patternType="solid">
        <fgColor rgb="FFFCA7BB"/>
        <bgColor indexed="64"/>
      </patternFill>
    </fill>
    <fill>
      <patternFill patternType="solid">
        <fgColor rgb="FFFCD9C5"/>
        <bgColor indexed="64"/>
      </patternFill>
    </fill>
    <fill>
      <patternFill patternType="solid">
        <fgColor theme="3" tint="0.499984740745262"/>
        <bgColor indexed="64"/>
      </patternFill>
    </fill>
    <fill>
      <patternFill patternType="solid">
        <fgColor rgb="FFFFC000"/>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3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auto="1"/>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top style="thin">
        <color auto="1"/>
      </top>
      <bottom/>
      <diagonal/>
    </border>
    <border>
      <left style="thin">
        <color auto="1"/>
      </left>
      <right/>
      <top style="thin">
        <color auto="1"/>
      </top>
      <bottom/>
      <diagonal/>
    </border>
    <border>
      <left style="thin">
        <color rgb="FF000000"/>
      </left>
      <right/>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auto="1"/>
      </left>
      <right style="thin">
        <color auto="1"/>
      </right>
      <top/>
      <bottom style="thin">
        <color rgb="FF000000"/>
      </bottom>
      <diagonal/>
    </border>
    <border>
      <left style="thin">
        <color rgb="FF000000"/>
      </left>
      <right style="thin">
        <color rgb="FF000000"/>
      </right>
      <top/>
      <bottom style="thin">
        <color auto="1"/>
      </bottom>
      <diagonal/>
    </border>
    <border>
      <left style="thin">
        <color auto="1"/>
      </left>
      <right style="thin">
        <color auto="1"/>
      </right>
      <top style="thin">
        <color rgb="FF000000"/>
      </top>
      <bottom/>
      <diagonal/>
    </border>
    <border>
      <left style="thin">
        <color rgb="FF000000"/>
      </left>
      <right style="thin">
        <color rgb="FF000000"/>
      </right>
      <top style="thin">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75">
    <xf numFmtId="0" fontId="0" fillId="0" borderId="0" xfId="0"/>
    <xf numFmtId="0" fontId="4" fillId="4" borderId="4" xfId="0" applyFont="1" applyFill="1" applyBorder="1" applyAlignment="1">
      <alignment horizontal="center" vertical="top" wrapText="1"/>
    </xf>
    <xf numFmtId="0" fontId="4" fillId="5" borderId="4" xfId="0" applyFont="1" applyFill="1" applyBorder="1" applyAlignment="1">
      <alignment horizontal="center" vertical="top" wrapText="1"/>
    </xf>
    <xf numFmtId="0" fontId="5" fillId="6" borderId="4" xfId="0" applyFont="1" applyFill="1" applyBorder="1" applyAlignment="1">
      <alignment horizontal="center" vertical="center" textRotation="90" wrapText="1"/>
    </xf>
    <xf numFmtId="0" fontId="5" fillId="7" borderId="4" xfId="0" applyFont="1" applyFill="1" applyBorder="1" applyAlignment="1">
      <alignment horizontal="center" vertical="center" textRotation="90" wrapText="1"/>
    </xf>
    <xf numFmtId="0" fontId="6" fillId="8" borderId="5" xfId="0" applyFont="1" applyFill="1" applyBorder="1" applyAlignment="1">
      <alignment horizontal="center" vertical="center" wrapText="1"/>
    </xf>
    <xf numFmtId="0" fontId="5" fillId="9" borderId="6" xfId="0" applyFont="1" applyFill="1" applyBorder="1" applyAlignment="1">
      <alignment vertical="center" wrapText="1"/>
    </xf>
    <xf numFmtId="0" fontId="7" fillId="9" borderId="6" xfId="0" applyFont="1" applyFill="1" applyBorder="1" applyAlignment="1">
      <alignment vertical="center" wrapText="1"/>
    </xf>
    <xf numFmtId="9" fontId="7" fillId="9" borderId="6" xfId="2" applyFont="1" applyFill="1" applyBorder="1" applyAlignment="1">
      <alignment vertical="center" wrapText="1"/>
    </xf>
    <xf numFmtId="0" fontId="8" fillId="9" borderId="6" xfId="0" applyFont="1" applyFill="1" applyBorder="1" applyAlignment="1">
      <alignment vertical="center" wrapText="1"/>
    </xf>
    <xf numFmtId="0" fontId="8" fillId="9" borderId="4" xfId="0" applyFont="1" applyFill="1" applyBorder="1" applyAlignment="1">
      <alignment vertical="center" wrapText="1"/>
    </xf>
    <xf numFmtId="0" fontId="8" fillId="9" borderId="4" xfId="0" applyFont="1" applyFill="1" applyBorder="1" applyAlignment="1">
      <alignment horizontal="center" vertical="center" wrapText="1"/>
    </xf>
    <xf numFmtId="9" fontId="8" fillId="9" borderId="4" xfId="2" applyFont="1" applyFill="1" applyBorder="1" applyAlignment="1">
      <alignment horizontal="center" vertical="center" wrapText="1"/>
    </xf>
    <xf numFmtId="3" fontId="8" fillId="9" borderId="4" xfId="0" applyNumberFormat="1" applyFont="1" applyFill="1" applyBorder="1" applyAlignment="1">
      <alignment horizontal="center" vertical="center" wrapText="1"/>
    </xf>
    <xf numFmtId="0" fontId="8" fillId="9" borderId="6" xfId="0" applyFont="1" applyFill="1" applyBorder="1" applyAlignment="1">
      <alignment horizontal="center" vertical="center" wrapText="1"/>
    </xf>
    <xf numFmtId="3" fontId="8" fillId="9" borderId="6" xfId="0" applyNumberFormat="1" applyFont="1" applyFill="1" applyBorder="1" applyAlignment="1">
      <alignment horizontal="center" vertical="center" wrapText="1"/>
    </xf>
    <xf numFmtId="9" fontId="8" fillId="9" borderId="6" xfId="2" applyFont="1" applyFill="1" applyBorder="1" applyAlignment="1">
      <alignment horizontal="center" vertical="center" wrapText="1"/>
    </xf>
    <xf numFmtId="14" fontId="8" fillId="9" borderId="6" xfId="0" applyNumberFormat="1" applyFont="1" applyFill="1" applyBorder="1" applyAlignment="1">
      <alignment horizontal="center" vertical="center" wrapText="1"/>
    </xf>
    <xf numFmtId="0" fontId="0" fillId="0" borderId="0" xfId="0" applyAlignment="1">
      <alignment wrapText="1"/>
    </xf>
    <xf numFmtId="0" fontId="8" fillId="9" borderId="5" xfId="0" applyFont="1" applyFill="1" applyBorder="1" applyAlignment="1">
      <alignment horizontal="center" vertical="center" wrapText="1"/>
    </xf>
    <xf numFmtId="9" fontId="8" fillId="9" borderId="5" xfId="2" applyFont="1" applyFill="1" applyBorder="1" applyAlignment="1">
      <alignment horizontal="center" vertical="center" wrapText="1"/>
    </xf>
    <xf numFmtId="3" fontId="8" fillId="9" borderId="5" xfId="0" applyNumberFormat="1" applyFont="1" applyFill="1" applyBorder="1" applyAlignment="1">
      <alignment horizontal="center" vertical="center" wrapText="1"/>
    </xf>
    <xf numFmtId="0" fontId="8" fillId="9" borderId="7" xfId="0" applyFont="1" applyFill="1" applyBorder="1" applyAlignment="1">
      <alignment horizontal="center" vertical="center" wrapText="1"/>
    </xf>
    <xf numFmtId="9" fontId="8" fillId="9" borderId="7" xfId="2" applyFont="1" applyFill="1" applyBorder="1" applyAlignment="1">
      <alignment horizontal="center" vertical="center" wrapText="1"/>
    </xf>
    <xf numFmtId="3" fontId="8" fillId="9" borderId="7" xfId="0" applyNumberFormat="1" applyFont="1" applyFill="1" applyBorder="1" applyAlignment="1">
      <alignment horizontal="center" vertical="center" wrapText="1"/>
    </xf>
    <xf numFmtId="44" fontId="8" fillId="9" borderId="6" xfId="1" applyFont="1" applyFill="1" applyBorder="1" applyAlignment="1">
      <alignment horizontal="center" vertical="center" wrapText="1"/>
    </xf>
    <xf numFmtId="3" fontId="8" fillId="10" borderId="6" xfId="0" applyNumberFormat="1" applyFont="1" applyFill="1" applyBorder="1" applyAlignment="1">
      <alignment horizontal="center" vertical="center" wrapText="1"/>
    </xf>
    <xf numFmtId="9" fontId="8" fillId="10" borderId="6" xfId="2" applyFont="1" applyFill="1" applyBorder="1" applyAlignment="1">
      <alignment horizontal="center" vertical="center" wrapText="1"/>
    </xf>
    <xf numFmtId="4" fontId="8" fillId="9" borderId="4" xfId="0" applyNumberFormat="1" applyFont="1" applyFill="1" applyBorder="1" applyAlignment="1">
      <alignment vertical="center" wrapText="1"/>
    </xf>
    <xf numFmtId="0" fontId="8" fillId="10" borderId="4"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9" fillId="9" borderId="7" xfId="0" applyFont="1" applyFill="1" applyBorder="1" applyAlignment="1">
      <alignment horizontal="center" vertical="center" wrapText="1"/>
    </xf>
    <xf numFmtId="3" fontId="8" fillId="9" borderId="6" xfId="2" applyNumberFormat="1" applyFont="1" applyFill="1" applyBorder="1" applyAlignment="1">
      <alignment horizontal="center" vertical="center" wrapText="1"/>
    </xf>
    <xf numFmtId="0" fontId="7" fillId="11" borderId="6" xfId="0" applyFont="1" applyFill="1" applyBorder="1" applyAlignment="1">
      <alignment vertical="center" wrapText="1"/>
    </xf>
    <xf numFmtId="9" fontId="7" fillId="11" borderId="4" xfId="2" applyFont="1" applyFill="1" applyBorder="1" applyAlignment="1">
      <alignment vertical="center" wrapText="1"/>
    </xf>
    <xf numFmtId="9" fontId="7" fillId="11" borderId="6" xfId="2" applyFont="1" applyFill="1" applyBorder="1" applyAlignment="1">
      <alignment vertical="center" wrapText="1"/>
    </xf>
    <xf numFmtId="0" fontId="8" fillId="11" borderId="6" xfId="0" applyFont="1" applyFill="1" applyBorder="1" applyAlignment="1">
      <alignment vertical="center" wrapText="1"/>
    </xf>
    <xf numFmtId="0" fontId="9" fillId="11" borderId="6" xfId="0" applyFont="1" applyFill="1" applyBorder="1" applyAlignment="1">
      <alignment vertical="center" wrapText="1"/>
    </xf>
    <xf numFmtId="0" fontId="8" fillId="11" borderId="6" xfId="0" applyFont="1" applyFill="1" applyBorder="1" applyAlignment="1">
      <alignment horizontal="center" vertical="center" wrapText="1"/>
    </xf>
    <xf numFmtId="9" fontId="8" fillId="11" borderId="6" xfId="2" applyFont="1" applyFill="1" applyBorder="1" applyAlignment="1">
      <alignment horizontal="center" vertical="center" wrapText="1"/>
    </xf>
    <xf numFmtId="3" fontId="8" fillId="11" borderId="6" xfId="0" applyNumberFormat="1" applyFont="1" applyFill="1" applyBorder="1" applyAlignment="1">
      <alignment horizontal="center" vertical="center" wrapText="1"/>
    </xf>
    <xf numFmtId="14" fontId="8" fillId="11" borderId="6" xfId="0" applyNumberFormat="1" applyFont="1" applyFill="1" applyBorder="1" applyAlignment="1">
      <alignment horizontal="center" vertical="center" wrapText="1"/>
    </xf>
    <xf numFmtId="0" fontId="7" fillId="12" borderId="6" xfId="0" applyFont="1" applyFill="1" applyBorder="1" applyAlignment="1">
      <alignment vertical="center" wrapText="1"/>
    </xf>
    <xf numFmtId="9" fontId="7" fillId="12" borderId="6" xfId="2" applyFont="1" applyFill="1" applyBorder="1" applyAlignment="1">
      <alignment vertical="center" wrapText="1"/>
    </xf>
    <xf numFmtId="0" fontId="8" fillId="12" borderId="6" xfId="0" applyFont="1" applyFill="1" applyBorder="1" applyAlignment="1">
      <alignment vertical="center" wrapText="1"/>
    </xf>
    <xf numFmtId="0" fontId="8" fillId="12" borderId="6" xfId="0" applyFont="1" applyFill="1" applyBorder="1" applyAlignment="1">
      <alignment horizontal="center" vertical="center" wrapText="1"/>
    </xf>
    <xf numFmtId="9" fontId="8" fillId="12" borderId="6" xfId="2" applyFont="1" applyFill="1" applyBorder="1" applyAlignment="1">
      <alignment horizontal="center" vertical="center" wrapText="1"/>
    </xf>
    <xf numFmtId="3" fontId="8" fillId="12" borderId="6" xfId="0" applyNumberFormat="1" applyFont="1" applyFill="1" applyBorder="1" applyAlignment="1">
      <alignment horizontal="center" vertical="center" wrapText="1"/>
    </xf>
    <xf numFmtId="14" fontId="8" fillId="12" borderId="6" xfId="0" applyNumberFormat="1" applyFont="1" applyFill="1" applyBorder="1" applyAlignment="1">
      <alignment horizontal="center" vertical="center" wrapText="1"/>
    </xf>
    <xf numFmtId="0" fontId="7" fillId="13" borderId="6" xfId="0" applyFont="1" applyFill="1" applyBorder="1" applyAlignment="1">
      <alignment vertical="center" wrapText="1"/>
    </xf>
    <xf numFmtId="9" fontId="7" fillId="13" borderId="6" xfId="2" applyFont="1" applyFill="1" applyBorder="1" applyAlignment="1">
      <alignment vertical="center" wrapText="1"/>
    </xf>
    <xf numFmtId="9" fontId="7" fillId="13" borderId="4" xfId="2" applyFont="1" applyFill="1" applyBorder="1" applyAlignment="1">
      <alignment vertical="center" wrapText="1"/>
    </xf>
    <xf numFmtId="0" fontId="8" fillId="13" borderId="6" xfId="0" applyFont="1" applyFill="1" applyBorder="1" applyAlignment="1">
      <alignment horizontal="center" vertical="center" wrapText="1"/>
    </xf>
    <xf numFmtId="9" fontId="8" fillId="13" borderId="6" xfId="2" applyFont="1" applyFill="1" applyBorder="1" applyAlignment="1">
      <alignment horizontal="center" vertical="center" wrapText="1"/>
    </xf>
    <xf numFmtId="3" fontId="8" fillId="13" borderId="6" xfId="0" applyNumberFormat="1" applyFont="1" applyFill="1" applyBorder="1" applyAlignment="1">
      <alignment horizontal="center" vertical="center" wrapText="1"/>
    </xf>
    <xf numFmtId="14" fontId="8" fillId="13" borderId="6" xfId="0" applyNumberFormat="1" applyFont="1" applyFill="1" applyBorder="1" applyAlignment="1">
      <alignment horizontal="center" vertical="center" wrapText="1"/>
    </xf>
    <xf numFmtId="0" fontId="8" fillId="13" borderId="6" xfId="0" applyFont="1" applyFill="1" applyBorder="1" applyAlignment="1">
      <alignment vertical="center" wrapText="1"/>
    </xf>
    <xf numFmtId="0" fontId="8" fillId="13" borderId="4" xfId="0" applyFont="1" applyFill="1" applyBorder="1" applyAlignment="1">
      <alignment vertical="center" wrapText="1"/>
    </xf>
    <xf numFmtId="0" fontId="8" fillId="13" borderId="4"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8" fillId="13" borderId="7" xfId="0" applyFont="1" applyFill="1" applyBorder="1" applyAlignment="1">
      <alignment horizontal="center" vertical="center" wrapText="1"/>
    </xf>
    <xf numFmtId="3" fontId="8" fillId="13" borderId="4" xfId="0" applyNumberFormat="1" applyFont="1" applyFill="1" applyBorder="1" applyAlignment="1">
      <alignment horizontal="center" vertical="center" wrapText="1"/>
    </xf>
    <xf numFmtId="3" fontId="8" fillId="13" borderId="5" xfId="0" applyNumberFormat="1" applyFont="1" applyFill="1" applyBorder="1" applyAlignment="1">
      <alignment horizontal="center" vertical="center" wrapText="1"/>
    </xf>
    <xf numFmtId="3" fontId="8" fillId="13" borderId="7" xfId="0" applyNumberFormat="1" applyFont="1" applyFill="1" applyBorder="1" applyAlignment="1">
      <alignment horizontal="center" vertical="center" wrapText="1"/>
    </xf>
    <xf numFmtId="0" fontId="0" fillId="0" borderId="0" xfId="0" pivotButton="1"/>
    <xf numFmtId="0" fontId="0" fillId="0" borderId="0" xfId="0" applyAlignment="1">
      <alignment horizontal="left"/>
    </xf>
    <xf numFmtId="0" fontId="2" fillId="0" borderId="0" xfId="0" applyFont="1"/>
    <xf numFmtId="0" fontId="0" fillId="0" borderId="6"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14" borderId="0" xfId="0" applyFill="1"/>
    <xf numFmtId="0" fontId="13" fillId="0" borderId="0" xfId="0" applyFont="1"/>
    <xf numFmtId="0" fontId="0" fillId="15" borderId="0" xfId="0" applyFill="1"/>
    <xf numFmtId="0" fontId="2" fillId="17" borderId="6" xfId="0" applyFont="1" applyFill="1" applyBorder="1" applyAlignment="1">
      <alignment horizontal="center" vertical="center" wrapText="1"/>
    </xf>
    <xf numFmtId="9" fontId="0" fillId="0" borderId="0" xfId="2" applyFont="1" applyBorder="1" applyAlignment="1">
      <alignment horizontal="center"/>
    </xf>
    <xf numFmtId="0" fontId="0" fillId="0" borderId="8" xfId="0" applyBorder="1" applyAlignment="1">
      <alignment horizontal="center"/>
    </xf>
    <xf numFmtId="0" fontId="2" fillId="12" borderId="6" xfId="0" applyFont="1" applyFill="1" applyBorder="1" applyAlignment="1">
      <alignment horizontal="center"/>
    </xf>
    <xf numFmtId="0" fontId="0" fillId="0" borderId="8" xfId="0" applyBorder="1" applyAlignment="1">
      <alignment horizontal="center" vertical="center"/>
    </xf>
    <xf numFmtId="0" fontId="2" fillId="0" borderId="8" xfId="0" applyFont="1" applyBorder="1" applyAlignment="1">
      <alignment horizontal="center" vertical="center"/>
    </xf>
    <xf numFmtId="9" fontId="0" fillId="0" borderId="8" xfId="0" applyNumberFormat="1" applyBorder="1" applyAlignment="1">
      <alignment horizontal="center"/>
    </xf>
    <xf numFmtId="0" fontId="2" fillId="12" borderId="0" xfId="0" applyFont="1" applyFill="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9" fontId="16" fillId="18" borderId="6" xfId="2" applyFont="1" applyFill="1" applyBorder="1" applyAlignment="1">
      <alignment horizontal="left" vertical="center" wrapText="1"/>
    </xf>
    <xf numFmtId="0" fontId="18" fillId="18" borderId="6"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15" fillId="19" borderId="4" xfId="0" applyFont="1" applyFill="1" applyBorder="1" applyAlignment="1">
      <alignment horizontal="left" vertical="center" wrapText="1"/>
    </xf>
    <xf numFmtId="0" fontId="18" fillId="9" borderId="6" xfId="0" applyFont="1" applyFill="1" applyBorder="1" applyAlignment="1">
      <alignment horizontal="left" vertical="center" wrapText="1"/>
    </xf>
    <xf numFmtId="0" fontId="19" fillId="9" borderId="6" xfId="0" applyFont="1" applyFill="1" applyBorder="1" applyAlignment="1">
      <alignment horizontal="left" vertical="center" wrapText="1"/>
    </xf>
    <xf numFmtId="9" fontId="19" fillId="9" borderId="6" xfId="2" applyFont="1" applyFill="1" applyBorder="1" applyAlignment="1">
      <alignment horizontal="left" vertical="center" wrapText="1"/>
    </xf>
    <xf numFmtId="3" fontId="18" fillId="9" borderId="6" xfId="0" applyNumberFormat="1" applyFont="1" applyFill="1" applyBorder="1" applyAlignment="1">
      <alignment horizontal="left" vertical="center" wrapText="1"/>
    </xf>
    <xf numFmtId="9" fontId="18" fillId="9" borderId="6" xfId="2" applyFont="1" applyFill="1" applyBorder="1" applyAlignment="1">
      <alignment horizontal="left" vertical="center" wrapText="1"/>
    </xf>
    <xf numFmtId="14" fontId="18" fillId="9" borderId="6" xfId="0" applyNumberFormat="1" applyFont="1" applyFill="1" applyBorder="1" applyAlignment="1">
      <alignment horizontal="left" vertical="center" wrapText="1"/>
    </xf>
    <xf numFmtId="9" fontId="18" fillId="9" borderId="6" xfId="0" applyNumberFormat="1" applyFont="1" applyFill="1" applyBorder="1" applyAlignment="1">
      <alignment horizontal="left" vertical="center" wrapText="1"/>
    </xf>
    <xf numFmtId="44" fontId="18" fillId="9" borderId="6" xfId="1" applyFont="1" applyFill="1" applyBorder="1" applyAlignment="1">
      <alignment horizontal="left" vertical="center" wrapText="1"/>
    </xf>
    <xf numFmtId="0" fontId="18" fillId="9" borderId="6" xfId="2" applyNumberFormat="1" applyFont="1" applyFill="1" applyBorder="1" applyAlignment="1">
      <alignment horizontal="left" vertical="center" wrapText="1"/>
    </xf>
    <xf numFmtId="3" fontId="18" fillId="9" borderId="6" xfId="2" applyNumberFormat="1" applyFont="1" applyFill="1" applyBorder="1" applyAlignment="1">
      <alignment horizontal="left" vertical="center" wrapText="1"/>
    </xf>
    <xf numFmtId="0" fontId="19" fillId="12" borderId="6" xfId="0" applyFont="1" applyFill="1" applyBorder="1" applyAlignment="1">
      <alignment horizontal="left" vertical="center" wrapText="1"/>
    </xf>
    <xf numFmtId="9" fontId="19" fillId="12" borderId="6" xfId="2" applyFont="1" applyFill="1" applyBorder="1" applyAlignment="1">
      <alignment horizontal="left" vertical="center" wrapText="1"/>
    </xf>
    <xf numFmtId="0" fontId="18" fillId="12" borderId="6" xfId="0" applyFont="1" applyFill="1" applyBorder="1" applyAlignment="1">
      <alignment horizontal="left" vertical="center" wrapText="1"/>
    </xf>
    <xf numFmtId="9" fontId="18" fillId="12" borderId="6" xfId="2" applyFont="1" applyFill="1" applyBorder="1" applyAlignment="1">
      <alignment horizontal="left" vertical="center" wrapText="1"/>
    </xf>
    <xf numFmtId="3" fontId="18" fillId="12" borderId="6" xfId="0" applyNumberFormat="1" applyFont="1" applyFill="1" applyBorder="1" applyAlignment="1">
      <alignment horizontal="left" vertical="center" wrapText="1"/>
    </xf>
    <xf numFmtId="14" fontId="18" fillId="12" borderId="6" xfId="0" applyNumberFormat="1" applyFont="1" applyFill="1" applyBorder="1" applyAlignment="1">
      <alignment horizontal="left" vertical="center" wrapText="1"/>
    </xf>
    <xf numFmtId="0" fontId="19" fillId="13" borderId="6" xfId="0" applyFont="1" applyFill="1" applyBorder="1" applyAlignment="1">
      <alignment horizontal="left" vertical="center" wrapText="1"/>
    </xf>
    <xf numFmtId="9" fontId="19" fillId="13" borderId="6" xfId="2" applyFont="1" applyFill="1" applyBorder="1" applyAlignment="1">
      <alignment horizontal="left" vertical="center" wrapText="1"/>
    </xf>
    <xf numFmtId="0" fontId="18" fillId="13" borderId="6" xfId="0" applyFont="1" applyFill="1" applyBorder="1" applyAlignment="1">
      <alignment horizontal="left" vertical="center" wrapText="1"/>
    </xf>
    <xf numFmtId="9" fontId="18" fillId="13" borderId="6" xfId="2" applyFont="1" applyFill="1" applyBorder="1" applyAlignment="1">
      <alignment horizontal="left" vertical="center" wrapText="1"/>
    </xf>
    <xf numFmtId="3" fontId="18" fillId="13" borderId="6" xfId="0" applyNumberFormat="1" applyFont="1" applyFill="1" applyBorder="1" applyAlignment="1">
      <alignment horizontal="left" vertical="center" wrapText="1"/>
    </xf>
    <xf numFmtId="14" fontId="18" fillId="13" borderId="6" xfId="0" applyNumberFormat="1" applyFont="1" applyFill="1" applyBorder="1" applyAlignment="1">
      <alignment horizontal="left" vertical="center" wrapText="1"/>
    </xf>
    <xf numFmtId="1" fontId="18" fillId="13" borderId="6" xfId="2" applyNumberFormat="1" applyFont="1" applyFill="1" applyBorder="1" applyAlignment="1">
      <alignment horizontal="left" vertical="center" wrapText="1"/>
    </xf>
    <xf numFmtId="44" fontId="18" fillId="13" borderId="6" xfId="1" applyFont="1" applyFill="1" applyBorder="1" applyAlignment="1">
      <alignment horizontal="left" vertical="center" wrapText="1"/>
    </xf>
    <xf numFmtId="0" fontId="19" fillId="18" borderId="6" xfId="0" applyFont="1" applyFill="1" applyBorder="1" applyAlignment="1">
      <alignment horizontal="left" vertical="center" wrapText="1"/>
    </xf>
    <xf numFmtId="9" fontId="19" fillId="18" borderId="6" xfId="2" applyFont="1" applyFill="1" applyBorder="1" applyAlignment="1">
      <alignment horizontal="left" vertical="center" wrapText="1"/>
    </xf>
    <xf numFmtId="9" fontId="18" fillId="18" borderId="6" xfId="2" applyFont="1" applyFill="1" applyBorder="1" applyAlignment="1">
      <alignment horizontal="left" vertical="center" wrapText="1"/>
    </xf>
    <xf numFmtId="3" fontId="18" fillId="18" borderId="6" xfId="0" applyNumberFormat="1" applyFont="1" applyFill="1" applyBorder="1" applyAlignment="1">
      <alignment horizontal="left" vertical="center" wrapText="1"/>
    </xf>
    <xf numFmtId="14" fontId="18" fillId="18" borderId="6" xfId="0" applyNumberFormat="1" applyFont="1" applyFill="1" applyBorder="1" applyAlignment="1">
      <alignment horizontal="left" vertical="center" wrapText="1"/>
    </xf>
    <xf numFmtId="1" fontId="18" fillId="18" borderId="6" xfId="2" applyNumberFormat="1" applyFont="1" applyFill="1" applyBorder="1" applyAlignment="1">
      <alignment horizontal="left" vertical="center" wrapText="1"/>
    </xf>
    <xf numFmtId="0" fontId="18" fillId="21" borderId="4" xfId="0" applyFont="1" applyFill="1" applyBorder="1" applyAlignment="1">
      <alignment horizontal="left" textRotation="90" wrapText="1"/>
    </xf>
    <xf numFmtId="0" fontId="18" fillId="20" borderId="4" xfId="0" applyFont="1" applyFill="1" applyBorder="1" applyAlignment="1">
      <alignment horizontal="left" textRotation="90" wrapText="1"/>
    </xf>
    <xf numFmtId="0" fontId="0" fillId="0" borderId="0" xfId="0" applyAlignment="1">
      <alignment horizontal="center" vertical="center" wrapText="1"/>
    </xf>
    <xf numFmtId="0" fontId="17" fillId="18" borderId="6" xfId="0" applyFont="1" applyFill="1" applyBorder="1" applyAlignment="1">
      <alignment horizontal="left" vertical="center" wrapText="1"/>
    </xf>
    <xf numFmtId="9" fontId="17" fillId="18" borderId="6" xfId="2" applyFont="1" applyFill="1" applyBorder="1" applyAlignment="1">
      <alignment horizontal="left" vertical="center" wrapText="1"/>
    </xf>
    <xf numFmtId="3" fontId="17" fillId="18" borderId="6" xfId="0" applyNumberFormat="1" applyFont="1" applyFill="1" applyBorder="1" applyAlignment="1">
      <alignment horizontal="left" vertical="center" wrapText="1"/>
    </xf>
    <xf numFmtId="0" fontId="16" fillId="18" borderId="6" xfId="0" applyFont="1" applyFill="1" applyBorder="1" applyAlignment="1">
      <alignment horizontal="left" vertical="center" wrapText="1"/>
    </xf>
    <xf numFmtId="14" fontId="17" fillId="18" borderId="6" xfId="0" applyNumberFormat="1" applyFont="1" applyFill="1" applyBorder="1" applyAlignment="1">
      <alignment horizontal="left" vertical="center" wrapText="1"/>
    </xf>
    <xf numFmtId="9" fontId="19" fillId="9" borderId="6" xfId="0" applyNumberFormat="1" applyFont="1" applyFill="1" applyBorder="1" applyAlignment="1">
      <alignment horizontal="left" vertical="center" wrapText="1"/>
    </xf>
    <xf numFmtId="9" fontId="19" fillId="18" borderId="6" xfId="0" applyNumberFormat="1" applyFont="1" applyFill="1" applyBorder="1" applyAlignment="1">
      <alignment horizontal="left" vertical="center" wrapText="1"/>
    </xf>
    <xf numFmtId="9" fontId="18" fillId="18" borderId="6" xfId="0" applyNumberFormat="1" applyFont="1" applyFill="1" applyBorder="1" applyAlignment="1">
      <alignment horizontal="left" vertical="center" wrapText="1"/>
    </xf>
    <xf numFmtId="0" fontId="18" fillId="12" borderId="6" xfId="0" applyFont="1" applyFill="1" applyBorder="1" applyAlignment="1">
      <alignment horizontal="center" vertical="center" wrapText="1"/>
    </xf>
    <xf numFmtId="3" fontId="18" fillId="12" borderId="6" xfId="0" applyNumberFormat="1" applyFont="1" applyFill="1" applyBorder="1" applyAlignment="1">
      <alignment horizontal="center" vertical="center" wrapText="1"/>
    </xf>
    <xf numFmtId="0" fontId="18" fillId="13" borderId="6" xfId="0" applyFont="1" applyFill="1" applyBorder="1" applyAlignment="1">
      <alignment horizontal="center" vertical="center" wrapText="1"/>
    </xf>
    <xf numFmtId="3" fontId="18" fillId="18" borderId="6" xfId="0" applyNumberFormat="1" applyFont="1" applyFill="1" applyBorder="1" applyAlignment="1">
      <alignment horizontal="center" vertical="center" wrapText="1"/>
    </xf>
    <xf numFmtId="9" fontId="18" fillId="18" borderId="6" xfId="2" applyFont="1" applyFill="1" applyBorder="1" applyAlignment="1">
      <alignment horizontal="center" vertical="center" wrapText="1"/>
    </xf>
    <xf numFmtId="0" fontId="18" fillId="18" borderId="6" xfId="0" applyFont="1" applyFill="1" applyBorder="1" applyAlignment="1">
      <alignment horizontal="center" vertical="center" wrapText="1"/>
    </xf>
    <xf numFmtId="9" fontId="18" fillId="18" borderId="6" xfId="0" applyNumberFormat="1" applyFont="1" applyFill="1" applyBorder="1" applyAlignment="1">
      <alignment horizontal="center" vertical="center" wrapText="1"/>
    </xf>
    <xf numFmtId="0" fontId="17" fillId="18" borderId="6" xfId="0" applyFont="1" applyFill="1" applyBorder="1" applyAlignment="1">
      <alignment horizontal="center" vertical="center" wrapText="1"/>
    </xf>
    <xf numFmtId="3" fontId="17" fillId="18" borderId="6" xfId="0" applyNumberFormat="1" applyFont="1" applyFill="1" applyBorder="1" applyAlignment="1">
      <alignment horizontal="center" vertical="center" wrapText="1"/>
    </xf>
    <xf numFmtId="9" fontId="17" fillId="18" borderId="6" xfId="2" applyFont="1" applyFill="1" applyBorder="1" applyAlignment="1">
      <alignment horizontal="center" vertical="center" wrapText="1"/>
    </xf>
    <xf numFmtId="0" fontId="18" fillId="9" borderId="6" xfId="0" applyFont="1" applyFill="1" applyBorder="1" applyAlignment="1">
      <alignment horizontal="center" vertical="center" wrapText="1"/>
    </xf>
    <xf numFmtId="9" fontId="18" fillId="9" borderId="6" xfId="2" applyFont="1" applyFill="1" applyBorder="1" applyAlignment="1">
      <alignment horizontal="center" vertical="center" wrapText="1"/>
    </xf>
    <xf numFmtId="3" fontId="18" fillId="9" borderId="6" xfId="0" applyNumberFormat="1" applyFont="1" applyFill="1" applyBorder="1" applyAlignment="1">
      <alignment horizontal="center" vertical="center" wrapText="1"/>
    </xf>
    <xf numFmtId="9" fontId="18" fillId="9" borderId="6" xfId="0" applyNumberFormat="1" applyFont="1" applyFill="1" applyBorder="1" applyAlignment="1">
      <alignment horizontal="center" vertical="center" wrapText="1"/>
    </xf>
    <xf numFmtId="9" fontId="18" fillId="12" borderId="6" xfId="2" applyFont="1" applyFill="1" applyBorder="1" applyAlignment="1">
      <alignment horizontal="center" vertical="center" wrapText="1"/>
    </xf>
    <xf numFmtId="3" fontId="18" fillId="13" borderId="6" xfId="0" applyNumberFormat="1" applyFont="1" applyFill="1" applyBorder="1" applyAlignment="1">
      <alignment horizontal="center" vertical="center" wrapText="1"/>
    </xf>
    <xf numFmtId="9" fontId="18" fillId="13" borderId="6" xfId="2" applyFont="1" applyFill="1" applyBorder="1" applyAlignment="1">
      <alignment horizontal="center" vertical="center" wrapText="1"/>
    </xf>
    <xf numFmtId="9" fontId="19" fillId="18" borderId="7" xfId="2" applyFont="1" applyFill="1" applyBorder="1" applyAlignment="1">
      <alignment horizontal="center" vertical="center" wrapText="1"/>
    </xf>
    <xf numFmtId="0" fontId="0" fillId="0" borderId="10" xfId="0" applyBorder="1"/>
    <xf numFmtId="0" fontId="0" fillId="22" borderId="11" xfId="0" applyFill="1" applyBorder="1" applyAlignment="1">
      <alignment horizontal="center" vertical="center" wrapText="1"/>
    </xf>
    <xf numFmtId="3" fontId="0" fillId="0" borderId="0" xfId="0" applyNumberFormat="1"/>
    <xf numFmtId="0" fontId="18" fillId="10" borderId="6" xfId="0" applyFont="1" applyFill="1" applyBorder="1" applyAlignment="1">
      <alignment horizontal="center" vertical="center" wrapText="1"/>
    </xf>
    <xf numFmtId="3" fontId="18" fillId="10" borderId="6" xfId="0" applyNumberFormat="1" applyFont="1" applyFill="1" applyBorder="1" applyAlignment="1">
      <alignment horizontal="center" vertical="center" wrapText="1"/>
    </xf>
    <xf numFmtId="0" fontId="18" fillId="24" borderId="6" xfId="0" applyFont="1" applyFill="1" applyBorder="1" applyAlignment="1">
      <alignment horizontal="center" vertical="center" wrapText="1"/>
    </xf>
    <xf numFmtId="9" fontId="18" fillId="10" borderId="6" xfId="2" applyFont="1" applyFill="1" applyBorder="1" applyAlignment="1">
      <alignment horizontal="center" vertical="center" wrapText="1"/>
    </xf>
    <xf numFmtId="0" fontId="0" fillId="0" borderId="10" xfId="0" applyBorder="1" applyAlignment="1">
      <alignment wrapText="1"/>
    </xf>
    <xf numFmtId="0" fontId="0" fillId="0" borderId="15" xfId="0" applyBorder="1" applyAlignment="1">
      <alignment wrapText="1"/>
    </xf>
    <xf numFmtId="0" fontId="24" fillId="0" borderId="10" xfId="0" applyFont="1" applyBorder="1" applyAlignment="1">
      <alignment wrapText="1"/>
    </xf>
    <xf numFmtId="9" fontId="18" fillId="12" borderId="4" xfId="2" applyFont="1" applyFill="1" applyBorder="1" applyAlignment="1">
      <alignment horizontal="center" vertical="center" wrapText="1"/>
    </xf>
    <xf numFmtId="9" fontId="18" fillId="12" borderId="5" xfId="2" applyFont="1" applyFill="1" applyBorder="1" applyAlignment="1">
      <alignment horizontal="center" vertical="center" wrapText="1"/>
    </xf>
    <xf numFmtId="9" fontId="18" fillId="12" borderId="7" xfId="2" applyFont="1" applyFill="1" applyBorder="1" applyAlignment="1">
      <alignment horizontal="center" vertical="center" wrapText="1"/>
    </xf>
    <xf numFmtId="9" fontId="20" fillId="13" borderId="4" xfId="2" applyFont="1" applyFill="1" applyBorder="1" applyAlignment="1">
      <alignment horizontal="center" vertical="center" wrapText="1"/>
    </xf>
    <xf numFmtId="9" fontId="20" fillId="13" borderId="7" xfId="2" applyFont="1" applyFill="1" applyBorder="1" applyAlignment="1">
      <alignment horizontal="center" vertical="center" wrapText="1"/>
    </xf>
    <xf numFmtId="2" fontId="20" fillId="18" borderId="4" xfId="2" applyNumberFormat="1" applyFont="1" applyFill="1" applyBorder="1" applyAlignment="1">
      <alignment horizontal="center" vertical="center" wrapText="1"/>
    </xf>
    <xf numFmtId="2" fontId="20" fillId="18" borderId="5" xfId="2" applyNumberFormat="1" applyFont="1" applyFill="1" applyBorder="1" applyAlignment="1">
      <alignment horizontal="center" vertical="center" wrapText="1"/>
    </xf>
    <xf numFmtId="2" fontId="20" fillId="18" borderId="7" xfId="2" applyNumberFormat="1" applyFont="1" applyFill="1" applyBorder="1" applyAlignment="1">
      <alignment horizontal="center" vertical="center" wrapText="1"/>
    </xf>
    <xf numFmtId="1" fontId="20" fillId="13" borderId="4" xfId="2" applyNumberFormat="1" applyFont="1" applyFill="1" applyBorder="1" applyAlignment="1">
      <alignment horizontal="center" vertical="center" wrapText="1"/>
    </xf>
    <xf numFmtId="1" fontId="20" fillId="13" borderId="5" xfId="2" applyNumberFormat="1" applyFont="1" applyFill="1" applyBorder="1" applyAlignment="1">
      <alignment horizontal="center" vertical="center" wrapText="1"/>
    </xf>
    <xf numFmtId="1" fontId="20" fillId="13" borderId="7" xfId="2" applyNumberFormat="1" applyFont="1" applyFill="1" applyBorder="1" applyAlignment="1">
      <alignment horizontal="center" vertical="center" wrapText="1"/>
    </xf>
    <xf numFmtId="9" fontId="20" fillId="18" borderId="4" xfId="2" applyFont="1" applyFill="1" applyBorder="1" applyAlignment="1">
      <alignment horizontal="center" vertical="center" wrapText="1"/>
    </xf>
    <xf numFmtId="9" fontId="20" fillId="18" borderId="7" xfId="2" applyFont="1" applyFill="1" applyBorder="1" applyAlignment="1">
      <alignment horizontal="center" vertical="center" wrapText="1"/>
    </xf>
    <xf numFmtId="9" fontId="20" fillId="18" borderId="5" xfId="2" applyFont="1" applyFill="1" applyBorder="1" applyAlignment="1">
      <alignment horizontal="center" vertical="center" wrapText="1"/>
    </xf>
    <xf numFmtId="1" fontId="20" fillId="9" borderId="4" xfId="2" applyNumberFormat="1" applyFont="1" applyFill="1" applyBorder="1" applyAlignment="1">
      <alignment horizontal="center" vertical="center" wrapText="1"/>
    </xf>
    <xf numFmtId="1" fontId="20" fillId="9" borderId="5" xfId="2" applyNumberFormat="1" applyFont="1" applyFill="1" applyBorder="1" applyAlignment="1">
      <alignment horizontal="center" vertical="center" wrapText="1"/>
    </xf>
    <xf numFmtId="1" fontId="20" fillId="9" borderId="7" xfId="2" applyNumberFormat="1" applyFont="1" applyFill="1" applyBorder="1" applyAlignment="1">
      <alignment horizontal="center" vertical="center" wrapText="1"/>
    </xf>
    <xf numFmtId="9" fontId="18" fillId="9" borderId="4" xfId="2" applyFont="1" applyFill="1" applyBorder="1" applyAlignment="1">
      <alignment horizontal="center" vertical="center" wrapText="1"/>
    </xf>
    <xf numFmtId="9" fontId="18" fillId="9" borderId="7" xfId="2" applyFont="1" applyFill="1" applyBorder="1" applyAlignment="1">
      <alignment horizontal="center" vertical="center" wrapText="1"/>
    </xf>
    <xf numFmtId="9" fontId="18" fillId="9" borderId="5" xfId="2" applyFont="1" applyFill="1" applyBorder="1" applyAlignment="1">
      <alignment horizontal="center" vertical="center" wrapText="1"/>
    </xf>
    <xf numFmtId="0" fontId="18" fillId="9" borderId="7" xfId="0" applyFont="1" applyFill="1" applyBorder="1" applyAlignment="1">
      <alignment horizontal="center" vertical="center" wrapText="1"/>
    </xf>
    <xf numFmtId="9" fontId="19" fillId="18" borderId="4" xfId="2" applyFont="1" applyFill="1" applyBorder="1" applyAlignment="1">
      <alignment horizontal="center" vertical="center" wrapText="1"/>
    </xf>
    <xf numFmtId="0" fontId="19" fillId="18" borderId="4" xfId="0" applyFont="1" applyFill="1" applyBorder="1" applyAlignment="1">
      <alignment horizontal="center" vertical="center" wrapText="1"/>
    </xf>
    <xf numFmtId="9" fontId="21" fillId="18" borderId="4" xfId="2" applyFont="1" applyFill="1" applyBorder="1" applyAlignment="1">
      <alignment horizontal="center" vertical="center" wrapText="1"/>
    </xf>
    <xf numFmtId="9" fontId="21" fillId="18" borderId="7" xfId="2" applyFont="1" applyFill="1" applyBorder="1" applyAlignment="1">
      <alignment horizontal="center" vertical="center" wrapText="1"/>
    </xf>
    <xf numFmtId="0" fontId="0" fillId="0" borderId="11" xfId="0" applyBorder="1" applyAlignment="1">
      <alignment wrapText="1"/>
    </xf>
    <xf numFmtId="9" fontId="18" fillId="9" borderId="1" xfId="0" applyNumberFormat="1" applyFont="1" applyFill="1" applyBorder="1" applyAlignment="1">
      <alignment horizontal="center" vertical="center" wrapText="1"/>
    </xf>
    <xf numFmtId="0" fontId="0" fillId="0" borderId="19" xfId="0" applyBorder="1" applyAlignment="1">
      <alignment wrapText="1"/>
    </xf>
    <xf numFmtId="9" fontId="18" fillId="18" borderId="1" xfId="2" applyFont="1" applyFill="1" applyBorder="1" applyAlignment="1">
      <alignment horizontal="center" vertical="center" wrapText="1"/>
    </xf>
    <xf numFmtId="0" fontId="0" fillId="0" borderId="11" xfId="0" applyBorder="1"/>
    <xf numFmtId="9" fontId="18" fillId="18" borderId="1" xfId="0" applyNumberFormat="1" applyFont="1" applyFill="1" applyBorder="1" applyAlignment="1">
      <alignment horizontal="center" vertical="center" wrapText="1"/>
    </xf>
    <xf numFmtId="0" fontId="23" fillId="0" borderId="10" xfId="0" applyFont="1" applyBorder="1" applyAlignment="1">
      <alignment wrapText="1"/>
    </xf>
    <xf numFmtId="3" fontId="18" fillId="9" borderId="4" xfId="0" applyNumberFormat="1" applyFont="1" applyFill="1" applyBorder="1" applyAlignment="1">
      <alignment horizontal="center" vertical="center" wrapText="1"/>
    </xf>
    <xf numFmtId="0" fontId="18" fillId="9" borderId="4" xfId="0" applyFont="1" applyFill="1" applyBorder="1" applyAlignment="1">
      <alignment horizontal="center" vertical="center" wrapText="1"/>
    </xf>
    <xf numFmtId="0" fontId="19" fillId="9" borderId="5" xfId="0" applyFont="1" applyFill="1" applyBorder="1" applyAlignment="1">
      <alignment horizontal="center" vertical="center" wrapText="1"/>
    </xf>
    <xf numFmtId="9" fontId="19" fillId="18" borderId="5" xfId="2" applyFont="1" applyFill="1" applyBorder="1" applyAlignment="1">
      <alignment horizontal="center" vertical="center" wrapText="1"/>
    </xf>
    <xf numFmtId="0" fontId="26" fillId="0" borderId="0" xfId="0" applyFont="1"/>
    <xf numFmtId="9" fontId="20" fillId="13" borderId="10" xfId="2" applyFont="1" applyFill="1" applyBorder="1" applyAlignment="1">
      <alignment vertical="center" wrapText="1"/>
    </xf>
    <xf numFmtId="9" fontId="20" fillId="13" borderId="21" xfId="2" applyFont="1" applyFill="1" applyBorder="1" applyAlignment="1">
      <alignment horizontal="center" vertical="center" wrapText="1"/>
    </xf>
    <xf numFmtId="9" fontId="20" fillId="13" borderId="21" xfId="2" applyFont="1" applyFill="1" applyBorder="1" applyAlignment="1">
      <alignment vertical="center" wrapText="1"/>
    </xf>
    <xf numFmtId="3" fontId="18" fillId="13" borderId="7" xfId="0" applyNumberFormat="1" applyFont="1" applyFill="1" applyBorder="1" applyAlignment="1">
      <alignment vertical="center" wrapText="1"/>
    </xf>
    <xf numFmtId="9" fontId="20" fillId="9" borderId="21" xfId="2" applyFont="1" applyFill="1" applyBorder="1" applyAlignment="1">
      <alignment horizontal="center" vertical="center" wrapText="1"/>
    </xf>
    <xf numFmtId="9" fontId="20" fillId="9" borderId="10" xfId="2" applyFont="1" applyFill="1" applyBorder="1" applyAlignment="1">
      <alignment vertical="center" wrapText="1"/>
    </xf>
    <xf numFmtId="9" fontId="20" fillId="9" borderId="21" xfId="2" applyFont="1" applyFill="1" applyBorder="1" applyAlignment="1">
      <alignment vertical="center" wrapText="1"/>
    </xf>
    <xf numFmtId="9" fontId="18" fillId="9" borderId="1" xfId="2" applyFont="1" applyFill="1" applyBorder="1" applyAlignment="1">
      <alignment horizontal="center" vertical="center" wrapText="1"/>
    </xf>
    <xf numFmtId="0" fontId="23" fillId="0" borderId="11" xfId="0" applyFont="1" applyBorder="1" applyAlignment="1">
      <alignment wrapText="1"/>
    </xf>
    <xf numFmtId="0" fontId="18" fillId="9" borderId="10" xfId="0" applyFont="1" applyFill="1" applyBorder="1" applyAlignment="1">
      <alignment horizontal="center" vertical="center" wrapText="1"/>
    </xf>
    <xf numFmtId="9" fontId="18" fillId="9" borderId="10" xfId="2" applyFont="1" applyFill="1" applyBorder="1" applyAlignment="1">
      <alignment horizontal="center" vertical="center" wrapText="1"/>
    </xf>
    <xf numFmtId="3" fontId="18" fillId="9" borderId="10" xfId="0" applyNumberFormat="1" applyFont="1" applyFill="1" applyBorder="1" applyAlignment="1">
      <alignment horizontal="center" vertical="center" wrapText="1"/>
    </xf>
    <xf numFmtId="9" fontId="18" fillId="9" borderId="23" xfId="2" applyFont="1" applyFill="1" applyBorder="1" applyAlignment="1">
      <alignment horizontal="center" vertical="center" wrapText="1"/>
    </xf>
    <xf numFmtId="0" fontId="18" fillId="13" borderId="20" xfId="0" applyFont="1" applyFill="1" applyBorder="1" applyAlignment="1">
      <alignment horizontal="center" vertical="center" wrapText="1"/>
    </xf>
    <xf numFmtId="3" fontId="18" fillId="13" borderId="15" xfId="0" applyNumberFormat="1" applyFont="1" applyFill="1" applyBorder="1" applyAlignment="1">
      <alignment vertical="center" wrapText="1"/>
    </xf>
    <xf numFmtId="9" fontId="20" fillId="13" borderId="24" xfId="2" applyFont="1" applyFill="1" applyBorder="1" applyAlignment="1">
      <alignment horizontal="center" vertical="center" wrapText="1"/>
    </xf>
    <xf numFmtId="9" fontId="20" fillId="13" borderId="15" xfId="2" applyFont="1" applyFill="1" applyBorder="1" applyAlignment="1">
      <alignment vertical="center" wrapText="1"/>
    </xf>
    <xf numFmtId="0" fontId="18" fillId="9" borderId="3" xfId="0" applyFont="1" applyFill="1" applyBorder="1" applyAlignment="1">
      <alignment horizontal="center" vertical="center" wrapText="1"/>
    </xf>
    <xf numFmtId="9" fontId="18" fillId="12" borderId="1" xfId="2" applyFont="1" applyFill="1" applyBorder="1" applyAlignment="1">
      <alignment horizontal="center" vertical="center" wrapText="1"/>
    </xf>
    <xf numFmtId="9" fontId="17" fillId="18" borderId="1" xfId="2" applyFont="1" applyFill="1" applyBorder="1" applyAlignment="1">
      <alignment horizontal="center" vertical="center" wrapText="1"/>
    </xf>
    <xf numFmtId="43" fontId="18" fillId="9" borderId="6" xfId="2" applyNumberFormat="1" applyFont="1" applyFill="1" applyBorder="1" applyAlignment="1">
      <alignment horizontal="center" vertical="center" wrapText="1"/>
    </xf>
    <xf numFmtId="0" fontId="0" fillId="0" borderId="15" xfId="0" applyBorder="1" applyAlignment="1">
      <alignment vertical="top" wrapText="1"/>
    </xf>
    <xf numFmtId="0" fontId="0" fillId="0" borderId="15" xfId="0" applyBorder="1" applyAlignment="1">
      <alignment horizontal="left" vertical="top" wrapText="1"/>
    </xf>
    <xf numFmtId="9" fontId="0" fillId="0" borderId="0" xfId="0" applyNumberFormat="1" applyAlignment="1">
      <alignment horizontal="center" vertical="center" wrapText="1"/>
    </xf>
    <xf numFmtId="12" fontId="0" fillId="0" borderId="0" xfId="0" applyNumberFormat="1" applyAlignment="1">
      <alignment horizontal="center" vertical="center" wrapText="1"/>
    </xf>
    <xf numFmtId="0" fontId="18" fillId="9" borderId="1" xfId="0" applyFont="1" applyFill="1" applyBorder="1" applyAlignment="1">
      <alignment horizontal="center" vertical="center" wrapText="1"/>
    </xf>
    <xf numFmtId="9" fontId="18" fillId="9" borderId="10" xfId="0" applyNumberFormat="1" applyFont="1" applyFill="1" applyBorder="1" applyAlignment="1">
      <alignment vertical="center" wrapText="1"/>
    </xf>
    <xf numFmtId="0" fontId="27" fillId="0" borderId="0" xfId="0" applyFont="1"/>
    <xf numFmtId="9" fontId="0" fillId="0" borderId="0" xfId="0" applyNumberFormat="1"/>
    <xf numFmtId="9" fontId="18" fillId="9" borderId="7" xfId="0" applyNumberFormat="1" applyFont="1" applyFill="1" applyBorder="1" applyAlignment="1">
      <alignment vertical="center" wrapText="1"/>
    </xf>
    <xf numFmtId="0" fontId="28" fillId="26" borderId="0" xfId="0" applyFont="1" applyFill="1" applyAlignment="1">
      <alignment vertical="center"/>
    </xf>
    <xf numFmtId="0" fontId="28" fillId="26" borderId="0" xfId="0" applyFont="1" applyFill="1" applyAlignment="1">
      <alignment vertical="center" wrapText="1"/>
    </xf>
    <xf numFmtId="9" fontId="0" fillId="0" borderId="0" xfId="2" applyFont="1"/>
    <xf numFmtId="164" fontId="0" fillId="0" borderId="0" xfId="0" applyNumberFormat="1" applyAlignment="1">
      <alignment horizontal="center" vertical="center" wrapText="1"/>
    </xf>
    <xf numFmtId="10" fontId="0" fillId="0" borderId="0" xfId="0" applyNumberFormat="1"/>
    <xf numFmtId="0" fontId="29" fillId="27" borderId="0" xfId="0" applyFont="1" applyFill="1"/>
    <xf numFmtId="9" fontId="29" fillId="27" borderId="0" xfId="0" applyNumberFormat="1" applyFont="1" applyFill="1"/>
    <xf numFmtId="0" fontId="2" fillId="27" borderId="0" xfId="0" applyFont="1" applyFill="1"/>
    <xf numFmtId="9" fontId="2" fillId="27" borderId="0" xfId="2" applyFont="1" applyFill="1"/>
    <xf numFmtId="9" fontId="2" fillId="27" borderId="0" xfId="0" applyNumberFormat="1" applyFont="1" applyFill="1"/>
    <xf numFmtId="0" fontId="0" fillId="9" borderId="0" xfId="0" applyFill="1" applyAlignment="1">
      <alignment horizontal="justify" vertical="top"/>
    </xf>
    <xf numFmtId="0" fontId="0" fillId="14" borderId="0" xfId="0" applyFill="1" applyAlignment="1">
      <alignment horizontal="justify" vertical="top"/>
    </xf>
    <xf numFmtId="0" fontId="0" fillId="13" borderId="0" xfId="0" applyFill="1" applyAlignment="1">
      <alignment horizontal="justify" vertical="top"/>
    </xf>
    <xf numFmtId="0" fontId="0" fillId="10" borderId="0" xfId="0" applyFill="1" applyAlignment="1">
      <alignment horizontal="justify" vertical="top"/>
    </xf>
    <xf numFmtId="0" fontId="2" fillId="12" borderId="6" xfId="0" applyFont="1" applyFill="1" applyBorder="1" applyAlignment="1">
      <alignment horizontal="center"/>
    </xf>
    <xf numFmtId="0" fontId="0" fillId="0" borderId="0" xfId="0" applyAlignment="1">
      <alignment horizontal="center" wrapText="1"/>
    </xf>
    <xf numFmtId="0" fontId="0" fillId="0" borderId="8" xfId="0" applyBorder="1" applyAlignment="1">
      <alignment horizont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wrapText="1"/>
    </xf>
    <xf numFmtId="0" fontId="2" fillId="0" borderId="8"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8" fillId="18" borderId="6" xfId="0" applyFont="1" applyFill="1" applyBorder="1" applyAlignment="1">
      <alignment horizontal="left" vertical="center" wrapText="1"/>
    </xf>
    <xf numFmtId="0" fontId="8" fillId="16" borderId="12" xfId="0" applyFont="1" applyFill="1" applyBorder="1" applyAlignment="1">
      <alignment horizontal="center" vertical="center" wrapText="1"/>
    </xf>
    <xf numFmtId="0" fontId="8" fillId="16" borderId="0" xfId="0" applyFont="1" applyFill="1" applyAlignment="1">
      <alignment horizontal="center" vertical="center" wrapText="1"/>
    </xf>
    <xf numFmtId="0" fontId="8" fillId="16" borderId="13"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8" fillId="16" borderId="9" xfId="0" applyFont="1" applyFill="1" applyBorder="1" applyAlignment="1">
      <alignment horizontal="center" vertical="center" wrapText="1"/>
    </xf>
    <xf numFmtId="0" fontId="14" fillId="16" borderId="10" xfId="0" applyFont="1" applyFill="1" applyBorder="1" applyAlignment="1">
      <alignment horizontal="center" vertical="center" wrapText="1"/>
    </xf>
    <xf numFmtId="0" fontId="8" fillId="16" borderId="10"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18" fillId="23" borderId="10" xfId="0" applyFont="1" applyFill="1" applyBorder="1" applyAlignment="1">
      <alignment horizontal="center" vertical="center" wrapText="1"/>
    </xf>
    <xf numFmtId="0" fontId="18" fillId="23" borderId="11" xfId="0" applyFont="1" applyFill="1" applyBorder="1" applyAlignment="1">
      <alignment horizontal="center" vertical="center" wrapText="1"/>
    </xf>
    <xf numFmtId="9" fontId="18" fillId="9" borderId="4" xfId="2" applyFont="1" applyFill="1" applyBorder="1" applyAlignment="1">
      <alignment horizontal="center" vertical="center" wrapText="1"/>
    </xf>
    <xf numFmtId="9" fontId="18" fillId="9" borderId="5" xfId="2" applyFont="1" applyFill="1" applyBorder="1" applyAlignment="1">
      <alignment horizontal="center" vertical="center" wrapText="1"/>
    </xf>
    <xf numFmtId="9" fontId="18" fillId="9" borderId="7" xfId="2" applyFont="1" applyFill="1" applyBorder="1" applyAlignment="1">
      <alignment horizontal="center" vertical="center" wrapText="1"/>
    </xf>
    <xf numFmtId="0" fontId="18" fillId="9" borderId="4"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18" fillId="9" borderId="7" xfId="0" applyFont="1" applyFill="1" applyBorder="1" applyAlignment="1">
      <alignment horizontal="center" vertical="center" wrapText="1"/>
    </xf>
    <xf numFmtId="9" fontId="20" fillId="18" borderId="4" xfId="2" applyFont="1" applyFill="1" applyBorder="1" applyAlignment="1">
      <alignment horizontal="center" vertical="center" wrapText="1"/>
    </xf>
    <xf numFmtId="9" fontId="20" fillId="18" borderId="5" xfId="2" applyFont="1" applyFill="1" applyBorder="1" applyAlignment="1">
      <alignment horizontal="center" vertical="center" wrapText="1"/>
    </xf>
    <xf numFmtId="9" fontId="20" fillId="18" borderId="7" xfId="2" applyFont="1" applyFill="1" applyBorder="1" applyAlignment="1">
      <alignment horizontal="center" vertical="center" wrapText="1"/>
    </xf>
    <xf numFmtId="0" fontId="20" fillId="18" borderId="4" xfId="0" applyFont="1" applyFill="1" applyBorder="1" applyAlignment="1">
      <alignment horizontal="center" vertical="center" wrapText="1"/>
    </xf>
    <xf numFmtId="0" fontId="20" fillId="18" borderId="5" xfId="0" applyFont="1" applyFill="1" applyBorder="1" applyAlignment="1">
      <alignment horizontal="center" vertical="center" wrapText="1"/>
    </xf>
    <xf numFmtId="0" fontId="20" fillId="18" borderId="7" xfId="0" applyFont="1" applyFill="1" applyBorder="1" applyAlignment="1">
      <alignment horizontal="center" vertical="center" wrapText="1"/>
    </xf>
    <xf numFmtId="9" fontId="21" fillId="9" borderId="4" xfId="2" applyFont="1" applyFill="1" applyBorder="1" applyAlignment="1">
      <alignment horizontal="center" vertical="center" wrapText="1"/>
    </xf>
    <xf numFmtId="9" fontId="21" fillId="9" borderId="5" xfId="2" applyFont="1" applyFill="1" applyBorder="1" applyAlignment="1">
      <alignment horizontal="center" vertical="center" wrapText="1"/>
    </xf>
    <xf numFmtId="9" fontId="21" fillId="9" borderId="7" xfId="2" applyFont="1" applyFill="1" applyBorder="1" applyAlignment="1">
      <alignment horizontal="center" vertical="center" wrapText="1"/>
    </xf>
    <xf numFmtId="9" fontId="20" fillId="9" borderId="4" xfId="2" applyFont="1" applyFill="1" applyBorder="1" applyAlignment="1">
      <alignment horizontal="center" vertical="center" wrapText="1"/>
    </xf>
    <xf numFmtId="9" fontId="20" fillId="9" borderId="5" xfId="2" applyFont="1" applyFill="1" applyBorder="1" applyAlignment="1">
      <alignment horizontal="center" vertical="center" wrapText="1"/>
    </xf>
    <xf numFmtId="9" fontId="20" fillId="9" borderId="7" xfId="2" applyFont="1" applyFill="1" applyBorder="1" applyAlignment="1">
      <alignment horizontal="center" vertical="center" wrapText="1"/>
    </xf>
    <xf numFmtId="1" fontId="20" fillId="9" borderId="4" xfId="2" applyNumberFormat="1" applyFont="1" applyFill="1" applyBorder="1" applyAlignment="1">
      <alignment horizontal="center" vertical="center" wrapText="1"/>
    </xf>
    <xf numFmtId="1" fontId="20" fillId="9" borderId="5" xfId="2" applyNumberFormat="1" applyFont="1" applyFill="1" applyBorder="1" applyAlignment="1">
      <alignment horizontal="center" vertical="center" wrapText="1"/>
    </xf>
    <xf numFmtId="1" fontId="20" fillId="9" borderId="7" xfId="2" applyNumberFormat="1" applyFont="1" applyFill="1" applyBorder="1" applyAlignment="1">
      <alignment horizontal="center" vertical="center" wrapText="1"/>
    </xf>
    <xf numFmtId="9" fontId="21" fillId="18" borderId="4" xfId="2" applyFont="1" applyFill="1" applyBorder="1" applyAlignment="1">
      <alignment horizontal="center" vertical="center" wrapText="1"/>
    </xf>
    <xf numFmtId="9" fontId="21" fillId="18" borderId="5" xfId="2" applyFont="1" applyFill="1" applyBorder="1" applyAlignment="1">
      <alignment horizontal="center" vertical="center" wrapText="1"/>
    </xf>
    <xf numFmtId="9" fontId="21" fillId="18" borderId="7" xfId="2" applyFont="1" applyFill="1" applyBorder="1" applyAlignment="1">
      <alignment horizontal="center" vertical="center" wrapText="1"/>
    </xf>
    <xf numFmtId="0" fontId="21" fillId="18" borderId="4" xfId="0" applyFont="1" applyFill="1" applyBorder="1" applyAlignment="1">
      <alignment horizontal="center" vertical="center" wrapText="1"/>
    </xf>
    <xf numFmtId="0" fontId="21" fillId="18" borderId="5" xfId="0" applyFont="1" applyFill="1" applyBorder="1" applyAlignment="1">
      <alignment horizontal="center" vertical="center" wrapText="1"/>
    </xf>
    <xf numFmtId="0" fontId="21" fillId="18" borderId="7" xfId="0" applyFont="1" applyFill="1" applyBorder="1" applyAlignment="1">
      <alignment horizontal="center" vertical="center" wrapText="1"/>
    </xf>
    <xf numFmtId="9" fontId="19" fillId="18" borderId="4" xfId="2" applyFont="1" applyFill="1" applyBorder="1" applyAlignment="1">
      <alignment horizontal="center" vertical="center" wrapText="1"/>
    </xf>
    <xf numFmtId="9" fontId="19" fillId="18" borderId="7" xfId="2" applyFont="1" applyFill="1" applyBorder="1" applyAlignment="1">
      <alignment horizontal="center" vertical="center" wrapText="1"/>
    </xf>
    <xf numFmtId="9" fontId="19" fillId="18" borderId="5" xfId="2" applyFont="1" applyFill="1" applyBorder="1" applyAlignment="1">
      <alignment horizontal="center" vertical="center" wrapText="1"/>
    </xf>
    <xf numFmtId="2" fontId="20" fillId="18" borderId="4" xfId="2" applyNumberFormat="1" applyFont="1" applyFill="1" applyBorder="1" applyAlignment="1">
      <alignment horizontal="center" vertical="center" wrapText="1"/>
    </xf>
    <xf numFmtId="2" fontId="20" fillId="18" borderId="5" xfId="2" applyNumberFormat="1" applyFont="1" applyFill="1" applyBorder="1" applyAlignment="1">
      <alignment horizontal="center" vertical="center" wrapText="1"/>
    </xf>
    <xf numFmtId="2" fontId="20" fillId="18" borderId="7" xfId="2" applyNumberFormat="1" applyFont="1" applyFill="1" applyBorder="1" applyAlignment="1">
      <alignment horizontal="center" vertical="center" wrapText="1"/>
    </xf>
    <xf numFmtId="9" fontId="20" fillId="13" borderId="4" xfId="2" applyFont="1" applyFill="1" applyBorder="1" applyAlignment="1">
      <alignment horizontal="center" vertical="center" wrapText="1"/>
    </xf>
    <xf numFmtId="9" fontId="20" fillId="13" borderId="5" xfId="2" applyFont="1" applyFill="1" applyBorder="1" applyAlignment="1">
      <alignment horizontal="center" vertical="center" wrapText="1"/>
    </xf>
    <xf numFmtId="9" fontId="20" fillId="13" borderId="7" xfId="2" applyFont="1" applyFill="1" applyBorder="1" applyAlignment="1">
      <alignment horizontal="center" vertical="center" wrapText="1"/>
    </xf>
    <xf numFmtId="1" fontId="20" fillId="13" borderId="4" xfId="2" applyNumberFormat="1" applyFont="1" applyFill="1" applyBorder="1" applyAlignment="1">
      <alignment horizontal="center" vertical="center" wrapText="1"/>
    </xf>
    <xf numFmtId="1" fontId="20" fillId="13" borderId="5" xfId="2" applyNumberFormat="1" applyFont="1" applyFill="1" applyBorder="1" applyAlignment="1">
      <alignment horizontal="center" vertical="center" wrapText="1"/>
    </xf>
    <xf numFmtId="1" fontId="20" fillId="13" borderId="7" xfId="2" applyNumberFormat="1" applyFont="1" applyFill="1" applyBorder="1" applyAlignment="1">
      <alignment horizontal="center" vertical="center" wrapText="1"/>
    </xf>
    <xf numFmtId="9" fontId="19" fillId="13" borderId="10" xfId="2" applyFont="1" applyFill="1" applyBorder="1" applyAlignment="1">
      <alignment horizontal="center" vertical="center" wrapText="1"/>
    </xf>
    <xf numFmtId="9" fontId="20" fillId="13" borderId="16" xfId="2" applyFont="1" applyFill="1" applyBorder="1" applyAlignment="1">
      <alignment horizontal="center" vertical="center" wrapText="1"/>
    </xf>
    <xf numFmtId="9" fontId="20" fillId="13" borderId="17" xfId="2" applyFont="1" applyFill="1" applyBorder="1" applyAlignment="1">
      <alignment horizontal="center" vertical="center" wrapText="1"/>
    </xf>
    <xf numFmtId="9" fontId="20" fillId="13" borderId="18" xfId="2" applyFont="1" applyFill="1" applyBorder="1" applyAlignment="1">
      <alignment horizontal="center" vertical="center" wrapText="1"/>
    </xf>
    <xf numFmtId="9" fontId="18" fillId="12" borderId="4" xfId="2" applyFont="1" applyFill="1" applyBorder="1" applyAlignment="1">
      <alignment horizontal="center" vertical="center" wrapText="1"/>
    </xf>
    <xf numFmtId="9" fontId="18" fillId="12" borderId="7" xfId="2"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9" fillId="13" borderId="4"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19" fillId="13" borderId="7" xfId="0" applyFont="1" applyFill="1" applyBorder="1" applyAlignment="1">
      <alignment horizontal="center" vertical="center" wrapText="1"/>
    </xf>
    <xf numFmtId="0" fontId="19" fillId="18" borderId="4"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9" fillId="18" borderId="7"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9" fillId="12" borderId="5" xfId="0" applyFont="1" applyFill="1" applyBorder="1" applyAlignment="1">
      <alignment horizontal="center" vertical="center" wrapText="1"/>
    </xf>
    <xf numFmtId="0" fontId="19" fillId="12" borderId="7" xfId="0" applyFont="1" applyFill="1" applyBorder="1" applyAlignment="1">
      <alignment horizontal="center" vertical="center" wrapText="1"/>
    </xf>
    <xf numFmtId="0" fontId="18" fillId="12" borderId="5" xfId="0" applyFont="1" applyFill="1" applyBorder="1" applyAlignment="1">
      <alignment horizontal="center" vertical="center" wrapText="1"/>
    </xf>
    <xf numFmtId="9" fontId="18" fillId="12" borderId="5" xfId="2" applyFont="1" applyFill="1" applyBorder="1" applyAlignment="1">
      <alignment horizontal="center" vertical="center" wrapText="1"/>
    </xf>
    <xf numFmtId="9" fontId="19" fillId="13" borderId="4" xfId="2" applyFont="1" applyFill="1" applyBorder="1" applyAlignment="1">
      <alignment horizontal="center" vertical="center" wrapText="1"/>
    </xf>
    <xf numFmtId="9" fontId="19" fillId="13" borderId="5" xfId="2" applyFont="1" applyFill="1" applyBorder="1" applyAlignment="1">
      <alignment horizontal="center" vertical="center" wrapText="1"/>
    </xf>
    <xf numFmtId="3" fontId="18" fillId="9" borderId="4" xfId="0" applyNumberFormat="1" applyFont="1" applyFill="1" applyBorder="1" applyAlignment="1">
      <alignment horizontal="center" vertical="center" wrapText="1"/>
    </xf>
    <xf numFmtId="3" fontId="18" fillId="9" borderId="5" xfId="0" applyNumberFormat="1" applyFont="1" applyFill="1" applyBorder="1" applyAlignment="1">
      <alignment horizontal="center" vertical="center" wrapText="1"/>
    </xf>
    <xf numFmtId="3" fontId="18" fillId="9" borderId="7" xfId="0" applyNumberFormat="1" applyFont="1" applyFill="1" applyBorder="1" applyAlignment="1">
      <alignment horizontal="center" vertical="center" wrapText="1"/>
    </xf>
    <xf numFmtId="3" fontId="18" fillId="10" borderId="4" xfId="0" applyNumberFormat="1" applyFont="1" applyFill="1" applyBorder="1" applyAlignment="1">
      <alignment horizontal="center" vertical="center" wrapText="1"/>
    </xf>
    <xf numFmtId="3" fontId="18" fillId="10" borderId="7" xfId="0" applyNumberFormat="1"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7" xfId="0" applyFont="1" applyFill="1" applyBorder="1" applyAlignment="1">
      <alignment horizontal="center" vertical="center" wrapText="1"/>
    </xf>
    <xf numFmtId="9" fontId="18" fillId="18" borderId="4" xfId="2" applyFont="1" applyFill="1" applyBorder="1" applyAlignment="1">
      <alignment horizontal="center" vertical="center" wrapText="1"/>
    </xf>
    <xf numFmtId="9" fontId="18" fillId="18" borderId="7" xfId="2" applyFont="1" applyFill="1" applyBorder="1" applyAlignment="1">
      <alignment horizontal="center" vertical="center" wrapText="1"/>
    </xf>
    <xf numFmtId="3" fontId="18" fillId="12" borderId="4" xfId="0" applyNumberFormat="1" applyFont="1" applyFill="1" applyBorder="1" applyAlignment="1">
      <alignment horizontal="center" vertical="center" wrapText="1"/>
    </xf>
    <xf numFmtId="3" fontId="18" fillId="12" borderId="5" xfId="0" applyNumberFormat="1" applyFont="1" applyFill="1" applyBorder="1" applyAlignment="1">
      <alignment horizontal="center" vertical="center" wrapText="1"/>
    </xf>
    <xf numFmtId="3" fontId="18" fillId="12" borderId="7" xfId="0" applyNumberFormat="1" applyFont="1" applyFill="1" applyBorder="1" applyAlignment="1">
      <alignment horizontal="center" vertical="center" wrapText="1"/>
    </xf>
    <xf numFmtId="9" fontId="18" fillId="13" borderId="4" xfId="2" applyFont="1" applyFill="1" applyBorder="1" applyAlignment="1">
      <alignment horizontal="center" vertical="center" wrapText="1"/>
    </xf>
    <xf numFmtId="9" fontId="18" fillId="13" borderId="7" xfId="2" applyFont="1" applyFill="1" applyBorder="1" applyAlignment="1">
      <alignment horizontal="center" vertical="center" wrapText="1"/>
    </xf>
    <xf numFmtId="9" fontId="18" fillId="13" borderId="5" xfId="2" applyFont="1" applyFill="1" applyBorder="1" applyAlignment="1">
      <alignment horizontal="center" vertical="center" wrapText="1"/>
    </xf>
    <xf numFmtId="9" fontId="18" fillId="18" borderId="5" xfId="2" applyFont="1" applyFill="1" applyBorder="1" applyAlignment="1">
      <alignment horizontal="center" vertical="center" wrapText="1"/>
    </xf>
    <xf numFmtId="9" fontId="18" fillId="18" borderId="4" xfId="0" applyNumberFormat="1" applyFont="1" applyFill="1" applyBorder="1" applyAlignment="1">
      <alignment horizontal="center" vertical="center" wrapText="1"/>
    </xf>
    <xf numFmtId="0" fontId="18" fillId="18" borderId="5" xfId="0" applyFont="1" applyFill="1" applyBorder="1" applyAlignment="1">
      <alignment horizontal="center" vertical="center" wrapText="1"/>
    </xf>
    <xf numFmtId="0" fontId="18" fillId="18" borderId="7" xfId="0" applyFont="1" applyFill="1" applyBorder="1" applyAlignment="1">
      <alignment horizontal="center" vertical="center" wrapText="1"/>
    </xf>
    <xf numFmtId="0" fontId="0" fillId="0" borderId="11" xfId="0" applyBorder="1" applyAlignment="1">
      <alignment horizontal="left" vertical="top" wrapText="1"/>
    </xf>
    <xf numFmtId="0" fontId="0" fillId="0" borderId="15" xfId="0" applyBorder="1" applyAlignment="1">
      <alignment horizontal="left" vertical="top" wrapText="1"/>
    </xf>
    <xf numFmtId="164" fontId="18" fillId="18" borderId="4" xfId="2" applyNumberFormat="1" applyFont="1" applyFill="1" applyBorder="1" applyAlignment="1">
      <alignment horizontal="center" vertical="center" wrapText="1"/>
    </xf>
    <xf numFmtId="164" fontId="18" fillId="18" borderId="7" xfId="2" applyNumberFormat="1" applyFont="1" applyFill="1" applyBorder="1" applyAlignment="1">
      <alignment horizontal="center" vertical="center" wrapText="1"/>
    </xf>
    <xf numFmtId="0" fontId="18" fillId="25" borderId="10" xfId="0" applyFont="1" applyFill="1" applyBorder="1" applyAlignment="1">
      <alignment horizontal="left" vertical="top" wrapText="1"/>
    </xf>
    <xf numFmtId="9" fontId="18" fillId="12" borderId="4" xfId="0" applyNumberFormat="1" applyFont="1" applyFill="1" applyBorder="1" applyAlignment="1">
      <alignment horizontal="center" vertical="center" wrapText="1"/>
    </xf>
    <xf numFmtId="9" fontId="18" fillId="12" borderId="5" xfId="0" applyNumberFormat="1" applyFont="1" applyFill="1" applyBorder="1" applyAlignment="1">
      <alignment horizontal="center" vertical="center" wrapText="1"/>
    </xf>
    <xf numFmtId="9" fontId="18" fillId="12" borderId="7" xfId="0" applyNumberFormat="1" applyFont="1" applyFill="1" applyBorder="1" applyAlignment="1">
      <alignment horizontal="center" vertical="center" wrapText="1"/>
    </xf>
    <xf numFmtId="164" fontId="18" fillId="9" borderId="4" xfId="2" applyNumberFormat="1" applyFont="1" applyFill="1" applyBorder="1" applyAlignment="1">
      <alignment horizontal="center" vertical="center" wrapText="1"/>
    </xf>
    <xf numFmtId="164" fontId="18" fillId="9" borderId="7" xfId="2" applyNumberFormat="1"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18" fillId="9" borderId="26" xfId="0" applyFont="1" applyFill="1" applyBorder="1" applyAlignment="1">
      <alignment horizontal="center" vertical="center" wrapText="1"/>
    </xf>
    <xf numFmtId="9" fontId="20" fillId="13" borderId="22" xfId="2" applyFont="1" applyFill="1" applyBorder="1" applyAlignment="1">
      <alignment horizontal="center" vertical="center" wrapText="1"/>
    </xf>
    <xf numFmtId="9" fontId="20" fillId="13" borderId="20" xfId="2" applyFont="1" applyFill="1" applyBorder="1" applyAlignment="1">
      <alignment horizontal="center" vertical="center" wrapText="1"/>
    </xf>
    <xf numFmtId="9" fontId="20" fillId="13" borderId="29" xfId="2" applyFont="1" applyFill="1" applyBorder="1" applyAlignment="1">
      <alignment horizontal="center" vertical="center" wrapText="1"/>
    </xf>
    <xf numFmtId="9" fontId="18" fillId="9" borderId="10" xfId="2" applyFont="1" applyFill="1" applyBorder="1" applyAlignment="1">
      <alignment horizontal="center" vertical="center" wrapText="1"/>
    </xf>
    <xf numFmtId="0" fontId="18" fillId="9" borderId="10" xfId="0" applyFont="1" applyFill="1" applyBorder="1" applyAlignment="1">
      <alignment horizontal="center" vertical="center" wrapText="1"/>
    </xf>
    <xf numFmtId="9" fontId="18" fillId="9" borderId="30" xfId="2" applyFont="1" applyFill="1" applyBorder="1" applyAlignment="1">
      <alignment horizontal="center" vertical="center" wrapText="1"/>
    </xf>
    <xf numFmtId="9" fontId="18" fillId="9" borderId="19" xfId="2" applyFont="1" applyFill="1" applyBorder="1" applyAlignment="1">
      <alignment horizontal="center" vertical="center" wrapText="1"/>
    </xf>
    <xf numFmtId="9" fontId="18" fillId="9" borderId="15" xfId="2" applyFont="1" applyFill="1" applyBorder="1" applyAlignment="1">
      <alignment horizontal="center" vertical="center" wrapText="1"/>
    </xf>
    <xf numFmtId="9" fontId="18" fillId="9" borderId="11" xfId="2" applyFont="1" applyFill="1" applyBorder="1" applyAlignment="1">
      <alignment horizontal="center" vertical="center" wrapText="1"/>
    </xf>
    <xf numFmtId="9" fontId="18" fillId="9" borderId="28" xfId="2" applyFont="1" applyFill="1" applyBorder="1" applyAlignment="1">
      <alignment horizontal="center" vertical="center" wrapText="1"/>
    </xf>
    <xf numFmtId="9" fontId="18" fillId="9" borderId="27" xfId="2" applyFont="1" applyFill="1" applyBorder="1" applyAlignment="1">
      <alignment horizontal="center" vertical="center" wrapText="1"/>
    </xf>
    <xf numFmtId="9" fontId="18" fillId="18" borderId="5" xfId="0" applyNumberFormat="1" applyFont="1" applyFill="1" applyBorder="1" applyAlignment="1">
      <alignment horizontal="center" vertical="center" wrapText="1"/>
    </xf>
    <xf numFmtId="9" fontId="18" fillId="9" borderId="4" xfId="0" applyNumberFormat="1" applyFont="1" applyFill="1" applyBorder="1" applyAlignment="1">
      <alignment horizontal="center" vertical="center" wrapText="1"/>
    </xf>
    <xf numFmtId="9" fontId="18" fillId="9" borderId="5" xfId="0" applyNumberFormat="1" applyFont="1" applyFill="1" applyBorder="1" applyAlignment="1">
      <alignment horizontal="center" vertical="center" wrapText="1"/>
    </xf>
    <xf numFmtId="9" fontId="18" fillId="9" borderId="7" xfId="0" applyNumberFormat="1" applyFont="1" applyFill="1" applyBorder="1" applyAlignment="1">
      <alignment horizontal="center" vertical="center" wrapText="1"/>
    </xf>
    <xf numFmtId="0" fontId="18" fillId="18" borderId="27" xfId="0" applyFont="1" applyFill="1" applyBorder="1" applyAlignment="1">
      <alignment horizontal="center" vertical="center" wrapText="1"/>
    </xf>
    <xf numFmtId="0" fontId="28" fillId="26" borderId="0" xfId="0" applyFont="1" applyFill="1"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CA7BB"/>
      <color rgb="FFFCD9C5"/>
      <color rgb="FFFCED97"/>
      <color rgb="FFF7FA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3.xml"/><Relationship Id="rId2" Type="http://schemas.openxmlformats.org/officeDocument/2006/relationships/worksheet" Target="worksheets/sheet2.xml"/><Relationship Id="rId16" Type="http://schemas.microsoft.com/office/2007/relationships/slicerCache" Target="slicerCaches/slicerCache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oneCell">
    <xdr:from>
      <xdr:col>0</xdr:col>
      <xdr:colOff>142874</xdr:colOff>
      <xdr:row>0</xdr:row>
      <xdr:rowOff>0</xdr:rowOff>
    </xdr:from>
    <xdr:to>
      <xdr:col>0</xdr:col>
      <xdr:colOff>3067050</xdr:colOff>
      <xdr:row>8</xdr:row>
      <xdr:rowOff>114300</xdr:rowOff>
    </xdr:to>
    <mc:AlternateContent xmlns:mc="http://schemas.openxmlformats.org/markup-compatibility/2006" xmlns:a14="http://schemas.microsoft.com/office/drawing/2010/main">
      <mc:Choice Requires="a14">
        <xdr:graphicFrame macro="">
          <xdr:nvGraphicFramePr>
            <xdr:cNvPr id="2" name="Dirección  responsable del Producto">
              <a:extLst>
                <a:ext uri="{FF2B5EF4-FFF2-40B4-BE49-F238E27FC236}">
                  <a16:creationId xmlns:a16="http://schemas.microsoft.com/office/drawing/2014/main" id="{021927C8-1AB6-F037-E955-851B34AE9222}"/>
                </a:ext>
              </a:extLst>
            </xdr:cNvPr>
            <xdr:cNvGraphicFramePr/>
          </xdr:nvGraphicFramePr>
          <xdr:xfrm>
            <a:off x="0" y="0"/>
            <a:ext cx="0" cy="0"/>
          </xdr:xfrm>
          <a:graphic>
            <a:graphicData uri="http://schemas.microsoft.com/office/drawing/2010/slicer">
              <sle:slicer xmlns:sle="http://schemas.microsoft.com/office/drawing/2010/slicer" name="Dirección  responsable del Producto"/>
            </a:graphicData>
          </a:graphic>
        </xdr:graphicFrame>
      </mc:Choice>
      <mc:Fallback xmlns="">
        <xdr:sp macro="" textlink="">
          <xdr:nvSpPr>
            <xdr:cNvPr id="0" name=""/>
            <xdr:cNvSpPr>
              <a:spLocks noTextEdit="1"/>
            </xdr:cNvSpPr>
          </xdr:nvSpPr>
          <xdr:spPr>
            <a:xfrm>
              <a:off x="142874" y="0"/>
              <a:ext cx="2924176" cy="16383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3114674</xdr:colOff>
      <xdr:row>0</xdr:row>
      <xdr:rowOff>0</xdr:rowOff>
    </xdr:from>
    <xdr:to>
      <xdr:col>1</xdr:col>
      <xdr:colOff>1724025</xdr:colOff>
      <xdr:row>8</xdr:row>
      <xdr:rowOff>114300</xdr:rowOff>
    </xdr:to>
    <mc:AlternateContent xmlns:mc="http://schemas.openxmlformats.org/markup-compatibility/2006" xmlns:a14="http://schemas.microsoft.com/office/drawing/2010/main">
      <mc:Choice Requires="a14">
        <xdr:graphicFrame macro="">
          <xdr:nvGraphicFramePr>
            <xdr:cNvPr id="3" name="Dirección  responsable del Subproducto">
              <a:extLst>
                <a:ext uri="{FF2B5EF4-FFF2-40B4-BE49-F238E27FC236}">
                  <a16:creationId xmlns:a16="http://schemas.microsoft.com/office/drawing/2014/main" id="{4BE5D386-C951-0CEC-08A7-11C4F360AD6B}"/>
                </a:ext>
              </a:extLst>
            </xdr:cNvPr>
            <xdr:cNvGraphicFramePr/>
          </xdr:nvGraphicFramePr>
          <xdr:xfrm>
            <a:off x="0" y="0"/>
            <a:ext cx="0" cy="0"/>
          </xdr:xfrm>
          <a:graphic>
            <a:graphicData uri="http://schemas.microsoft.com/office/drawing/2010/slicer">
              <sle:slicer xmlns:sle="http://schemas.microsoft.com/office/drawing/2010/slicer" name="Dirección  responsable del Subproducto"/>
            </a:graphicData>
          </a:graphic>
        </xdr:graphicFrame>
      </mc:Choice>
      <mc:Fallback xmlns="">
        <xdr:sp macro="" textlink="">
          <xdr:nvSpPr>
            <xdr:cNvPr id="0" name=""/>
            <xdr:cNvSpPr>
              <a:spLocks noTextEdit="1"/>
            </xdr:cNvSpPr>
          </xdr:nvSpPr>
          <xdr:spPr>
            <a:xfrm>
              <a:off x="3114674" y="0"/>
              <a:ext cx="2876551" cy="16383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1771648</xdr:colOff>
      <xdr:row>0</xdr:row>
      <xdr:rowOff>0</xdr:rowOff>
    </xdr:from>
    <xdr:to>
      <xdr:col>3</xdr:col>
      <xdr:colOff>47625</xdr:colOff>
      <xdr:row>8</xdr:row>
      <xdr:rowOff>76200</xdr:rowOff>
    </xdr:to>
    <mc:AlternateContent xmlns:mc="http://schemas.openxmlformats.org/markup-compatibility/2006" xmlns:a14="http://schemas.microsoft.com/office/drawing/2010/main">
      <mc:Choice Requires="a14">
        <xdr:graphicFrame macro="">
          <xdr:nvGraphicFramePr>
            <xdr:cNvPr id="4" name="Proceso Responsable del subproducto">
              <a:extLst>
                <a:ext uri="{FF2B5EF4-FFF2-40B4-BE49-F238E27FC236}">
                  <a16:creationId xmlns:a16="http://schemas.microsoft.com/office/drawing/2014/main" id="{EC59CE3A-0D16-C856-D363-FAF032BD1299}"/>
                </a:ext>
              </a:extLst>
            </xdr:cNvPr>
            <xdr:cNvGraphicFramePr/>
          </xdr:nvGraphicFramePr>
          <xdr:xfrm>
            <a:off x="0" y="0"/>
            <a:ext cx="0" cy="0"/>
          </xdr:xfrm>
          <a:graphic>
            <a:graphicData uri="http://schemas.microsoft.com/office/drawing/2010/slicer">
              <sle:slicer xmlns:sle="http://schemas.microsoft.com/office/drawing/2010/slicer" name="Proceso Responsable del subproducto"/>
            </a:graphicData>
          </a:graphic>
        </xdr:graphicFrame>
      </mc:Choice>
      <mc:Fallback xmlns="">
        <xdr:sp macro="" textlink="">
          <xdr:nvSpPr>
            <xdr:cNvPr id="0" name=""/>
            <xdr:cNvSpPr>
              <a:spLocks noTextEdit="1"/>
            </xdr:cNvSpPr>
          </xdr:nvSpPr>
          <xdr:spPr>
            <a:xfrm>
              <a:off x="6038848" y="0"/>
              <a:ext cx="5276852" cy="16002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SEBASTIAN CAMILO MALPICA CARDENAS" id="{22214EDF-3E0A-44FA-9D89-B0FD3807EFCF}" userId="S::SEBASTIANMALPICA@esap.edu.co::c5faffdb-7c36-49e2-9e9f-9bbecc44686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ebasMC" refreshedDate="45559.635834837965" createdVersion="8" refreshedVersion="8" minRefreshableVersion="3" recordCount="63">
  <cacheSource type="worksheet">
    <worksheetSource ref="A6:CB69" sheet="V3"/>
  </cacheSource>
  <cacheFields count="80">
    <cacheField name="Alineado al PND (transformador)" numFmtId="0">
      <sharedItems/>
    </cacheField>
    <cacheField name="Objetivo estratégico" numFmtId="0">
      <sharedItems/>
    </cacheField>
    <cacheField name="Peso ponderado del objetivo estratégico " numFmtId="9">
      <sharedItems containsSemiMixedTypes="0" containsString="0" containsNumber="1" minValue="0.2" maxValue="0.3"/>
    </cacheField>
    <cacheField name="Código" numFmtId="0">
      <sharedItems/>
    </cacheField>
    <cacheField name="Meta cuatrienio (objetivo estratégico) en porcentaje_x000a_" numFmtId="9">
      <sharedItems containsSemiMixedTypes="0" containsString="0" containsNumber="1" containsInteger="1" minValue="1" maxValue="1"/>
    </cacheField>
    <cacheField name="Meta año_x000a_(objetivo estratégico) en porcentaje" numFmtId="9">
      <sharedItems containsSemiMixedTypes="0" containsString="0" containsNumber="1" containsInteger="1" minValue="1" maxValue="1"/>
    </cacheField>
    <cacheField name="Cod Producto" numFmtId="9">
      <sharedItems count="17">
        <s v="P2"/>
        <s v="P1"/>
        <s v="P3"/>
        <s v="P4"/>
        <s v="P6"/>
        <s v="P5"/>
        <s v="P7"/>
        <s v="P8"/>
        <s v="P10"/>
        <s v="P17"/>
        <s v="P13"/>
        <s v="P14"/>
        <s v="P16"/>
        <s v="P12"/>
        <s v="P11"/>
        <s v="P9"/>
        <s v="P15"/>
      </sharedItems>
    </cacheField>
    <cacheField name="Producto Institucional / Producto de Gestión " numFmtId="0">
      <sharedItems count="17">
        <s v="Implementación de la Estrategia Nacional de Cooperación Internacional ENCI 2023-2026. "/>
        <s v="Dinamización del Sistema Nacional de Cooperación Internacional."/>
        <s v="Posicionamiento de Colombia en la gestión de cooperación internacional a través de las diferentes modalidades."/>
        <s v="Potencialización de nuevas fuentes  y mecanismos de financiamiento"/>
        <s v="Observatorio de Cooperación Internacional técnica y Financiera no reembolsable"/>
        <s v="Diseño e Implementación de la Estrategia de Gestión del Conocimiento y la Innovación"/>
        <s v="Operación Estadística"/>
        <s v="Sistema de Gestión de la Información"/>
        <s v="Gestión de proyectos de cooperación internacional"/>
        <s v="Plan Estratégico de Comunicaciones"/>
        <s v="Implementación del plan de trabajo del proceso de gestión administrativa 2024"/>
        <s v="Implementación del Plan Estratégico de Talento Humano en la vigencia 2024"/>
        <s v="Implementación plan de trabajo de gestión contractual"/>
        <s v="Implementación del Plan de Trabajo de Control Interno vigencia 2024"/>
        <s v="Implementación de la política de prevención de daño antijurídico en la vigencia 2024"/>
        <s v="Elaboración y publicación de estados financieros"/>
        <s v="Implementación del plan Maestro de Planeación y Seguimiento Institucional 2024"/>
      </sharedItems>
    </cacheField>
    <cacheField name="Revisión de Producto" numFmtId="0">
      <sharedItems/>
    </cacheField>
    <cacheField name="Gerente del Producto" numFmtId="0">
      <sharedItems/>
    </cacheField>
    <cacheField name="Dirección  responsable del Producto" numFmtId="0">
      <sharedItems count="5">
        <s v="Dirección de Coordinación Interinstitucional"/>
        <s v="Dirección de Gestión de Demanda"/>
        <s v="Dirección de Oferta"/>
        <s v="Dirección Administrativa y Financiera"/>
        <s v="Dirección General"/>
      </sharedItems>
    </cacheField>
    <cacheField name="Cod Subproducto" numFmtId="0">
      <sharedItems count="31">
        <s v="S2"/>
        <s v="S3"/>
        <s v="S4"/>
        <s v="S1"/>
        <s v="S9"/>
        <s v="S12"/>
        <s v="S6"/>
        <s v="S8"/>
        <s v="S5"/>
        <s v="S10"/>
        <s v="S11"/>
        <s v="S7"/>
        <s v="S13"/>
        <s v="S15"/>
        <s v="S16"/>
        <s v="S14"/>
        <s v="S17"/>
        <s v="S18"/>
        <s v="S20"/>
        <s v="S31"/>
        <s v="S23"/>
        <s v="S24"/>
        <s v="S26"/>
        <s v="S25"/>
        <s v="S30"/>
        <s v="S29"/>
        <s v="S28"/>
        <s v="S22"/>
        <s v="S21"/>
        <s v="S19"/>
        <s v="S27"/>
      </sharedItems>
    </cacheField>
    <cacheField name="Indicador de resultado (subproducto)" numFmtId="0">
      <sharedItems count="31">
        <s v=" Estrategia ENCI 2023-2026 implementada"/>
        <s v="Alineación de los recursos de cooperación internacional a las prioridades definidas de la ENCI 2023-2026. "/>
        <s v="Porcentaje de proyectos incorporados con prioridades de la ENCI"/>
        <s v="Sistema Nacional de Cooperación Internacional Dinamizado "/>
        <s v="IMPLEMENTACIÓN DE PROYECTOS DE COOPERACIÓN INTERNACIONAL NO REEMBOLSABLE CON APORTE DE RECURSOS DE CONTRAPARTIDA NACIONAL"/>
        <s v="Posicionamiento a través de la Ayuda Oficial al Desarrollo"/>
        <s v="Alianzas y Estratégias Regionales alineadas a líneas estratégicas de la ENCI."/>
        <s v="Identificación y priorización, preparación y formulación, gestión contracutal, gestión financiera, gestión jurídica"/>
        <s v="_x000a_% de avance en el # de proyectos en ejecución enmarcados en las estrategias de cooperación sur-sur "/>
        <s v="Plan de trabajo para la cooperación descentralizada 2024"/>
        <s v="Porcentaje de recursos recibidos en Administración ejecutados presupuestalmente"/>
        <s v="Donaciones Internacionales en especie canalizadas alineadas al Plan Nacional de Desarrollo"/>
        <s v="Dos mecanismos  privados de financiemiento diseñados"/>
        <s v="Producidos el 100% de los documentos definidos en el plan de trabajo para la vigencia 2024"/>
        <s v="Realizadas el 100% de las actividades programadas desde el observatorio de cooperación internacional técnica y financiera no reembolsable_x000a_"/>
        <s v="Porcentaje de implementación en la vigencia 2024, de la estrategia de gestión del conocimiento y la innovación diseñada. "/>
        <s v="Plan de Trabajo Fase I de la Operación Estadística"/>
        <s v="Implementación de las  unidades del Portafolio de la hoja de ruta del PETI 2024"/>
        <s v="_x000a_% de avance del seguimiento técnico de las iniciativas y/o proyectos aprobadas del Fondo del Pacífico"/>
        <s v="Cumplimiento del Plan Estratégico de Comunicaciones 2024"/>
        <s v="Plan de trabajo del proceso de gestión administrativa 2024 implementado "/>
        <s v="Cumplimiento en la formulación y publicación de planes de talento humano"/>
        <s v="Nivel de cumplimiento del Plan Estratégico del Talento Humano en la vigencia 2024"/>
        <s v="Impacto de los resultados de los planes de TH"/>
        <s v="Matriz contractual actualizada"/>
        <s v="Documento elaborado lineamientos sobre la debida diligencia en la supervisión de contratos"/>
        <s v="Actualización de la documentacion de proceso de Gestión Contractual"/>
        <s v="Cumplimiento plan de trabajo "/>
        <s v="Avance de implementación de la política de prevención de daño antijurídico en la vigencia 2024"/>
        <s v="Estados financieros elaborados y publicados"/>
        <s v="Plan Maestro 2024 implementado"/>
      </sharedItems>
    </cacheField>
    <cacheField name="Revisión de Indicador" numFmtId="0">
      <sharedItems count="30">
        <s v="Porcentaje de las acciones implementadas por APC Colombia en el marco de la Estrategia ENCI 2023-2026 para la vigencia 2024"/>
        <s v="Porcentaje de recursos de cooperación internacional alineados a las prioridades definidas en la ENCI 2023-2026. "/>
        <s v="Porcentaje de proyectos aprobados de demanda y doble vía alineados a la ENCI"/>
        <s v="Porcentaje del Sistema Nacional de Cooperación Internacional Dinamizado para la vigencia 2024"/>
        <s v="Porcentaje de implementación de proyectos de cooperación internacional no reembolsable con aporte de recursos de contrapartida nacional"/>
        <s v="Porcentaje de actividades desarrolladas que contribuyen al posicionamiento de Colombia en la gestión de la cooperación internacional a través de la Ayuda Oficial al Desarrollo"/>
        <s v="Alianzas y estrategias regionales desarrolladas alineadas con la ENCI"/>
        <s v="Revisar las dos opciones del nombre"/>
        <s v="Porcentaje de implementación del plan de trabajo para la cooperación descentralizada durante 2024"/>
        <s v="OK"/>
        <s v="Porcentaje de donaciones Internacionales en especie canalizadas alineadas al Plan Nacional de Desarrollo"/>
        <s v="Número de mecanismos  privados de financiemiento diseñados"/>
        <s v="Porcentaje de documentos definidos en el plan de trabajo del observatorio de cooperación internacional técnica y financiera no reembolsable producidos"/>
        <s v="Porcentaje de actividades programadas desde el observatorio de cooperación internacional técnica y financiera no reembolsable realizadas"/>
        <s v="Porcentaje de la estrategia de gestión del conocimiento y la innovación implementada"/>
        <s v="Porcentaje del Plan de Trabajo Fase I de la Operación Estadística implementado"/>
        <s v="Porcentaje de unidades del portafolio de la hoja de ruta del PETI  implementadas"/>
        <s v="Porcentaje de iniciativas y/o proyectos aprobadas del Fondo del Pacífico con seguimiento técnico"/>
        <s v="Porcentaje del Plan Estratégico de Comunicaciones 2024 implementado"/>
        <s v="¨Porcentaje del Plan de trabajo del proceso de gestión administrativa 2024 implementado "/>
        <s v="Porcentaje de Planes de talento humano formulados y publicados"/>
        <s v="Porcentaje del Nivel de cumplimiento del Plan Estratégico del Talento Humano en la vigencia 2024"/>
        <s v="Porcentaje de satisfacción frente a los planes de talento humano"/>
        <s v="Porcentaje de la matriz contractual actualizada"/>
        <s v="Porcentaje de documento de lineamientos sobre la debida diligencia en la supervisión de contratos elaborado"/>
        <s v="Porcentaje de la documentacion del proceso de Gestión Contractual actualizada"/>
        <s v="Porcentaje del plan de trabajo de control interno ejecutado"/>
        <s v="Porcentaje de la política de prevención de daño antijurídico implementada"/>
        <s v="Porcentaje de estados financieros elaborados y publicados"/>
        <s v="Porcentaje del Plan Maestro de Planeación y Seguimiento Institucional implementado"/>
      </sharedItems>
    </cacheField>
    <cacheField name="Proceso Responsable del subproducto" numFmtId="0">
      <sharedItems count="14">
        <s v="Preparación y formulación de la Cooperación Internacional"/>
        <s v="Identificación y priorización de Cooperación Internacional"/>
        <s v="Implementación y segumiento de Cooperación Internacional"/>
        <s v="Administración de Recursos de Cooperación Internacional No Reembolsable y Donaciones en Especie"/>
        <s v="Gestión de comunicaciones"/>
        <s v="PENDIENTE"/>
        <s v="Gestión de Tecnologías de la información"/>
        <s v="Gestión Administrativa"/>
        <s v="Gestión del Talento Humano"/>
        <s v="Gestión Contractual"/>
        <s v="Evaluación control y mejora"/>
        <s v="Gestión Jurídica"/>
        <s v="Gestión Financiera"/>
        <s v="Direccionamiento Estratégico y Planeación"/>
      </sharedItems>
    </cacheField>
    <cacheField name="Dirección  responsable del Subproducto" numFmtId="0">
      <sharedItems count="5">
        <s v="Dirección de Coordinación Interinstitucional"/>
        <s v="Dirección de Gestión de Demanda"/>
        <s v="Dirección de Oferta"/>
        <s v="Dirección Administrativa y Financiera"/>
        <s v="Dirección General"/>
      </sharedItems>
    </cacheField>
    <cacheField name="Procesos involucrados" numFmtId="0">
      <sharedItems/>
    </cacheField>
    <cacheField name="Grupos de valor involucrados " numFmtId="0">
      <sharedItems longText="1"/>
    </cacheField>
    <cacheField name="Fórmula del indicador" numFmtId="0">
      <sharedItems count="31">
        <s v="Porcentaje de avance en la implementación estrategia  ENCI 2023-2026. "/>
        <s v="(Monto de recursos alineados a las prioridades definidas / monto total de la cooperación registrada) * 100"/>
        <s v="Número de proyectos de demanda y doble vía alineados a la ENCI sobre número de proyectos de demanda y doble vía aprobados"/>
        <s v="Porcentaje de avance en la dinamización del Sistema Nacional de Cooperación Internacional. "/>
        <s v="Porcentaje de Asignación de recursos de contrapartida nacional a proyectos de Cooperación Internacional alineados con la ENCI 2023-2026."/>
        <s v="(Actividades de posicionamiento desarrolladas / Actividades de posicionamiento identifcadas) *100"/>
        <s v="Número de Alianzas y Estratégias establecidas sobre número de alianzas y estrategias programadas"/>
        <s v="Número de Alianzas y Estratégias Regionales alineadas a líneas estratégicas de la ENCI."/>
        <s v="Número de proyectos de oferta y doble vía que incorporan teman en los que Colombia es líder sobre número de proyectos de oferta y doble vía aprobados"/>
        <s v="Porcentaje de avance de implementación del plan de trabajo para la cooperación descentralizada durante la vigencia 2024"/>
        <s v="(Recursos ejecutados presupuestalmente a nivel de obligaciones / Recursos apropiados) * 100"/>
        <s v="Sumatoria total de número de donaciones en especie entregadas alineadas al Plan Nacional de Desarrollo"/>
        <s v="No. De mecanismos privados de financiamiento diseñados"/>
        <s v="Actividades ejecutadas sobre  actividades progrmadas"/>
        <s v="Actividades ejecutadas sobre actividades programadas"/>
        <s v="Porcentaje de ejecución en la vigencia 2024, de la estrategia de gestión del conocimiento y la innovación diseñada. "/>
        <s v="PENDIENTE"/>
        <s v="Porcentaje de avance del conjunto de iniciativas implementada de la Hoja de Ruta del PETI  2024"/>
        <s v="Iniciativas dce los planes de trabajo con procesos de seguimiento y/o ejecución/ proyectos de los planes de trabajo aprobadas por el mecanismo."/>
        <s v="Porcentaje de Cumplimiento del Plan Estratégico de Comunicaciones 2024"/>
        <s v="Porcentaje de implementación del Plan de trabajo del proceso de gestión administrativa 2024 en el 2024"/>
        <s v="(No. de planes formulados / Total de planes publicados en sede electrónica)*100"/>
        <s v="((No. De Actividades ejecutadas PIC/No. Actividades Programadas) *0.3+ (No. Actividades ejecutadas PEI/No. Actividades Programadas) *0.3 + (PASGSST No Actividades Ejecutadas PAV/No. Actividades Programadas) *0.2+ (PAVACANTES Y DE PREVISIÓN) *0.2))"/>
        <s v="Encuesta de satisfacción "/>
        <s v="Matriz contractual actualizada mensualmente con los contratos suscritos durante el mes "/>
        <s v="Porcentaje de avance en la elaboración del documento de lineamientos sobre la debida diligencia en la supervisión de contratos."/>
        <s v="No de documentos actualizados  / Total de documentos del proceso de gestión contractual"/>
        <s v="actividades del plan ejecutada/actividades del plan programadas"/>
        <s v="Porcentaje de avance  de implementación de la política de prevención de daño antijurídico en la vigencia 2024"/>
        <s v="Estados Financieros Publicados / elaborados Estados Financieros"/>
        <s v="Porcentaje de avance de implementación del plan maestro 2024"/>
      </sharedItems>
    </cacheField>
    <cacheField name="Revisión de la formula" numFmtId="0">
      <sharedItems containsBlank="1" count="28" longText="1">
        <s v="Para cada etapa: (Número de acciones realizadas durante la vigencia en la implementación estrategia  ENCI 2023-2026. /  número de acciones programadas en la vigencia en la implementación estrategia  ENCI 2023-2026.) x100_x000a__x000a_Etapa 1. cumplida (33%): 2024_x000a_Etapa 2. cumplida (66%): 2025_x000a_Etapa 3. cumplida (100%): 2026"/>
        <s v="OK"/>
        <s v="(Número de proyectos aprobados de demanda y doble vía alineados a la ENCI / número de proyectos de demanda y doble vía aprobados) x100"/>
        <s v="Para cada etapa: (Número de acciones realizadas durante la vigencia para la dinamización del Sistema Nacional de Cooperación Internacional /  número de acciones programadas en la vigencia para la dinamización del Sistema Nacional de Cooperación Internacional) x100_x000a__x000a_Etapa 1. cumplida (33%): 2024_x000a_Etapa 2. cumplida (66%): 2025_x000a_Etapa 3. cumplida (100%): 2026"/>
        <s v="Recursos de contrapartida nacional asignados a proyectos de cooperación internacional alineados con la ENCI 2023-2026/ total de recursos disponibles para proyectos con contrapartida nacional"/>
        <s v="(Actividades de posicionamiento desarrolladas que contribuyen al posicionamiento de Colombia en la Cooperación Internacióna a través de la AOD / Actividades de posicionamiento programadas) *100"/>
        <s v="(Alianzas y estrategias regionales desarrolladas alineadas con la ENCI  / Alianzas y estrategias alineadas con la ENCI programadas)*100"/>
        <s v="(Proyectos de cooperación Sur - Sur alineados con las prioridades y agendas de desarrollo del país / Total de proyectos de cooperación Sur - Sur en ejecución) *100"/>
        <s v="(Número de actividades ejecutadas del plan de trabajo para la cooperación descentralizada para la vigencia 2024 / número de actividades programadas) x100"/>
        <s v="(Donaciones Internacionales en especie alineadas al Plan Nacional de Desarrollo / Total de donaciones Internacionales en especie canalizadas) *100"/>
        <s v="(Documentos del observatorio de cooperación internacional técnica y financiera no reembolsable producidos / Total de documentos definidos en el plan de trabajo del observatorio de cooperación internacional técnica y financiera no reembolsable) *100"/>
        <s v="(Actividades realizadas desde el observatorio de cooperación internacional técnica y financiera no reembolsable / Total de actividades programadas desde el observatorio de cooperación internacional técnica y financiera no reembolsable) *100"/>
        <s v="Para cada etapa: (Número de acciones realizadas durante la vigencia para la implementación de la estrategia de Gestión del Conocimiento y la Innovación /  número de acciones programadas en la vigencia para la implementación de la estrategia de Gestión del Conocimiento y la Innovación) x100_x000a__x000a_Etapa 1. cumplida (33%): 2024_x000a_Etapa 2. cumplida (66%): 2025_x000a_Etapa 3. cumplida (100%): 2026"/>
        <s v="Para cada etapa: (Número de acciones realizadas durante la vigencia para la implementación del Plan de Trabajo de la Operación Estadística /  número de acciones programadas en la vigencia para la implementación Plan de Trabajo Fase I de la Operación Estadística) x100_x000a__x000a_Etapa 1. cumplida (33%): 2024_x000a_Etapa 2. cumplida (66%): 2025_x000a_Etapa 3. cumplida (100%): 2026"/>
        <s v="(Número de unidades del portafolio de la hoja de ruta del PETI  implementadas / Número  de unidades del portafolio de la hoja de ruta del PETI a implementar) x100"/>
        <s v="(Iniciativas y/o proyectos aprobadas del Fondo del Pacífico con seguimiento técnico / Total de Iniciativas y/o proyectos aprobadas del Fondo del Pacífico)*100"/>
        <s v="(Número de actividades del Plan Estratégico de Comunicaciones 2024 implementadas / número de actividades del Plan Estratégico de Comunicaciones 2024 programadas)x100"/>
        <s v="(Número de actividades del Plan de trabajo del proceso de gestión administrativa 2024 implementadas / número de actividades del Plande trabajo del proceso de gestión administrativa 2024 programadas)x100"/>
        <s v="(Número de planes de talento humano formulados y publicados / Total de planes de talento humano programados)*100"/>
        <s v="(Número de encuestados que calificaron bien o excelente los planes de talento humano / Número total de encuestados) * 100"/>
        <s v="(Número de contratos actualizados en la matriz contractual / número de contratos suscritos) x100"/>
        <s v="(Avance en la elaboración del documento de lineamientos sobre la debida diligencia / Total de documentos a elaborar)x100"/>
        <s v="(Documentos del proceso de Gestión Contractual actualizados  / Total de documentos del proceso de gestión contractual)*100"/>
        <s v="(Actividades del plan de trabajo de control interno ejecutadas / actividades del plan de trabajo de control interno programadas)*100"/>
        <s v="(Actividades de la política de prevención de daño antijurídico ejecutadas / actividades de la política de prevención de daño antijurídico  programadas)*100"/>
        <s v="(Estados financieros elaborados y publicados / Estados financieros programados) * 100"/>
        <s v="(Actividades del plan maestro de planeación y seguimiento institucional 2024 ejecutadas / actividades del plan maestro de planeación y seguimiento institucional 2024 programadas)*100"/>
        <m u="1"/>
      </sharedItems>
    </cacheField>
    <cacheField name="Unidad de medida de indicador en moneda, porcentaje, número" numFmtId="0">
      <sharedItems count="1">
        <s v="Porcentaje"/>
      </sharedItems>
    </cacheField>
    <cacheField name="Línea base " numFmtId="0">
      <sharedItems containsMixedTypes="1" containsNumber="1" minValue="0" maxValue="98" count="10">
        <n v="0"/>
        <s v="PENDIENTE"/>
        <n v="3"/>
        <n v="0.499"/>
        <n v="1"/>
        <s v="N/A"/>
        <n v="0.94"/>
        <n v="0.98"/>
        <s v="N.D."/>
        <n v="98"/>
      </sharedItems>
    </cacheField>
    <cacheField name="Meta a 31 de marzo" numFmtId="9">
      <sharedItems containsSemiMixedTypes="0" containsString="0" containsNumber="1" minValue="0" maxValue="1" count="10">
        <n v="0.25"/>
        <n v="0.8"/>
        <n v="0"/>
        <n v="0.1"/>
        <n v="0.375"/>
        <n v="0.05"/>
        <n v="0.15"/>
        <n v="1"/>
        <n v="0.24"/>
        <n v="0.27"/>
      </sharedItems>
    </cacheField>
    <cacheField name="Meta a 30 de Junio " numFmtId="9">
      <sharedItems containsSemiMixedTypes="0" containsString="0" containsNumber="1" minValue="0" maxValue="1" count="13">
        <n v="0.5"/>
        <n v="0.8"/>
        <n v="0.33333333333333331"/>
        <n v="0.3"/>
        <n v="0.4"/>
        <n v="0.375"/>
        <n v="0.33"/>
        <n v="0.14000000000000001"/>
        <n v="1"/>
        <n v="0.25"/>
        <n v="0"/>
        <n v="0.45"/>
        <n v="0.53"/>
      </sharedItems>
    </cacheField>
    <cacheField name="Meta a 30 de Septiembre " numFmtId="9">
      <sharedItems containsSemiMixedTypes="0" containsString="0" containsNumber="1" minValue="0" maxValue="1" count="12">
        <n v="0.75"/>
        <n v="0.8"/>
        <n v="0.66666666666666663"/>
        <n v="0.7"/>
        <n v="1"/>
        <n v="0.5"/>
        <n v="0.66"/>
        <n v="0.4"/>
        <n v="0.85"/>
        <n v="0.25"/>
        <n v="0"/>
        <n v="0.83"/>
      </sharedItems>
    </cacheField>
    <cacheField name="Meta a 31 de diciembre " numFmtId="9">
      <sharedItems containsSemiMixedTypes="0" containsString="0" containsNumber="1" minValue="0" maxValue="1" count="4">
        <n v="1"/>
        <n v="0.8"/>
        <n v="0"/>
        <n v="0.25"/>
      </sharedItems>
    </cacheField>
    <cacheField name="Meta anual vigencia" numFmtId="9">
      <sharedItems containsSemiMixedTypes="0" containsString="0" containsNumber="1" minValue="0.8" maxValue="1" count="2">
        <n v="1"/>
        <n v="0.8"/>
      </sharedItems>
    </cacheField>
    <cacheField name="Presupuesto total subproducto" numFmtId="0">
      <sharedItems containsSemiMixedTypes="0" containsString="0" containsNumber="1" minValue="0" maxValue="15322000000" count="18">
        <n v="183800000"/>
        <n v="0"/>
        <n v="3100000000"/>
        <n v="493632914"/>
        <n v="1189686714"/>
        <n v="198000000"/>
        <n v="9945000000"/>
        <n v="86850000"/>
        <n v="4400000000"/>
        <n v="15322000000"/>
        <n v="70000000"/>
        <n v="45100000"/>
        <n v="13600000"/>
        <n v="1212112028.25"/>
        <n v="189750000"/>
        <n v="44000000"/>
        <n v="160000000"/>
        <n v="16000000"/>
      </sharedItems>
    </cacheField>
    <cacheField name="Fuente del presupuesto (seleccionar lista desplegable)" numFmtId="0">
      <sharedItems containsMixedTypes="1" containsNumber="1" containsInteger="1" minValue="0" maxValue="0"/>
    </cacheField>
    <cacheField name="Nombre de la actividad establecida" numFmtId="0">
      <sharedItems count="63" longText="1">
        <s v="Elaborar y hacer seguimiento a 10 planes de trabajo para la vigencia 2024 de Cooperación Internacional."/>
        <s v="Desarrollar 5 acciones de fortalecimiento de capacidades en gestión de cooperación internacional. "/>
        <s v="Implementar la estrategia de apropiación institucional y social de la linea tecnica de la Cooperación internacional feminista"/>
        <s v="Elaborar la linea tecnica interseccional (Genero, Etnicos, Territorio) de la Cooperación Internacional. "/>
        <s v="Acompañar y brindar insumos   para negociación  de marcos país"/>
        <s v="Orientar  las iniciativas de cooperación en los mecanismos de gobernanza en los que participa APC Colombia "/>
        <s v="Incorporar líneas estratégicas de la ENCI, en proyectos de demanda y de doble vía de Colombia, en al menos el 60% de los nuevos que se negocien con países y mecanismos del Sur Global."/>
        <s v="Conformar 10 mesas de trabajo temáticas y territoriales para la Dinamización del SNCI Sistema Nacional de Cooperación Internacional. "/>
        <s v="Elaborar y hacer seguimiento a 10 planes de trabajo tematicas y territoriales para la vigencia 2024 de Cooperación Internacional en el marco del SNCI"/>
        <s v="Desarrollar 5 intercambios de conocimiento Col-Col, alineados a las prioridades de la ENCI 2023-2026"/>
        <s v="Realizar seguimiento a 3 intercambios de conocimiento Col-Col, alineados a las prioridades de la ENCI 2023-2026"/>
        <s v="Articular la  financiación de al menos 1 proyecto con enfoque multiactor y recursos de contrapartidas"/>
        <s v="Cofinanciar proyectos de cooperación internacional mediante el desembolso de recursos de contrapartidas nacional"/>
        <s v="Facilitar el acceso  a oportunidades de cooperación  internacional no reembolsable, a través de las difusión y acompañamiento  a convocatorias"/>
        <s v="Formular y hacer seguimiento a planes de trabajo con socios de cooperación bilaterales y multilares"/>
        <s v="Optimizar la gestión de Certificados de Utilidad Común promoviendo actividades de acompañamiento y socialización permanentes."/>
        <s v="Establecer  6 alianzas y 2 estrategias regionales de cooperación sur sur alineadas a líneas estratégicas la ENCI y/o Agendas de desarrollo._x000a_ "/>
        <s v="Hacer seguimiento a 6 alianzas y 2 estrategias regionales de cooperación sur sur alineadas a líneas estratégicas la ENCI y/o Agendas de desarrollo._x000a_ "/>
        <s v="_x000a_Incorporar los temas en los que Colombia es reconocido como líder técnico, en al menos el 50% de  los nuevos proyectos de oferta y de doble vía de CSS y Tr del país._x000a_ "/>
        <s v="Elaborar y socializar un documento  que defina el marco conceptual y de acción para APC-Colombia en materia de cooperación descentralizada "/>
        <s v="Definir e implementar el plan de trabajo  en cooperación descentralizada durante la vigencia 2024"/>
        <s v="Definir lineamientos técnicos, operativos y metodológicos para la administración de recursos"/>
        <s v="Ejecutar los recursos de cooperación internacional no reembolsables recibidos en administración en APC-Colombia. "/>
        <s v="Realizar gestiones para la consecución de nuevos recursos de donación para ser administrados por APC-Colombia"/>
        <s v="Realizar el seguimiento de los recursos recibidos en administración ante el aliado técnico o el contratista."/>
        <s v="Socializar a nivel interno y externo el instrumento que orienta el procedimiento actualizado de donaciones en especie en la entidad"/>
        <s v="Realizar el seguimiento de las donaciones en especie canalizadas a los beneficiarios finales."/>
        <s v="Formular  la estrategia de mecanismos de financiación  para el desarrollo con fuentes privadas"/>
        <s v="Orientar la estructuración de  dos mecanismos privados de financiamiento para el desarrollo"/>
        <s v="Producir documentos a partir de insumos relacionados por las direcciones técnicas"/>
        <s v="Generar espacios de conocimiento"/>
        <s v="Diseñar la estrategia de gestión del conocimiento y la innovación."/>
        <s v="Diseñar y habilitar el repositorio de saberes misionales y de apoyo de APC-Colombia"/>
        <s v="Determinar la estructura para contar con una unidad de capacitación, acompañamiento y formulación de proyectos"/>
        <s v="Implementar los componentes de la estrategia de gestión del conocimiento y la innovación, en las líneas de preinducción, inducción, reinducción y gestión documental programados para la vigencia 2024."/>
        <s v="Reallizar un diagnóstico frente al estado actual de la política de Gestión Estadística"/>
        <s v="Brindar lineamientos  y recomendaciones para el registro de información de Cooperación Internacional (AOD)"/>
        <s v="Elaborar productos de análisis de la Asistencia Oficial al Desarrollo (AOD) que recibe el país"/>
        <s v="Incorporar nuevas capacidades de servicios tecnológicos para la trasformación digital TIC"/>
        <s v="Fortalecer o sostener la operación TICS"/>
        <s v="Realizar seguimiento a la ejecución técnica de las iniciativas y/o proyectos del Fondo Alianza del Pacífico, según el modelo de gestión determinado."/>
        <s v="Aprobar e implementar el PEC 2024"/>
        <s v="Visibilizar eventos institucionales de la Agencia"/>
        <s v="Publicar boletines externo e internos"/>
        <s v="Desarrollar estrategia de redes sociales"/>
        <s v="Formular y hacer seguimiento al plan de gestión administrativa"/>
        <s v="Realizar digitalización del archivo central e histórico de APC Colombia"/>
        <s v="Actualizar y poner en marcha el Plan institucional de gestión ambiental - PIGA"/>
        <s v="Realizar el seguimiento al Plan Anual de Adquisiciones vigente  de la entidad al menos tres (3) veces al año con el proceso gestión Contractual y Financiera."/>
        <s v="Formular y publicar los planes de TH en la sede electronica correspondientes a la vigencia 2024"/>
        <s v="Ejecutar y realizar seguimiento a los planes  de Talento Humano"/>
        <s v="Evaluar los resultados de los planes de TH"/>
        <s v="Realizar seguimiento, a partir del mes de febrero, a la matriz de gestion contractual, a través de mesas de trabajo programadas."/>
        <s v="Elaborar el documento de lineamientos sobre la debida diligencia en la supervisión de contratos, conforme al plan de trabajo de la implementación de la política de prevención del daño antijurídico 2024-2025"/>
        <s v="Actualizar la documentación del proceso de gestión contractual requerida conforme a validación "/>
        <s v="Formular plan de trabajo (auditoría)"/>
        <s v="Ejecutar el plan de trabajo (auditoría)"/>
        <s v="Realizar mesas de trabajo interinstitucional con entidades aliadas técnicas, beneficiarias, ejecutoras y oferentes de cooperación internacional técnica y financiera no reembolsable, a solicitud de las direcciones técnicas y áreas de trabajo de la Agencia. "/>
        <s v="Realizar un espacio de conocimiento con supervisores de contratos de APC - Colombia y aliados técnicos."/>
        <s v="Registrar oportunamente las obligaciones tramitadas al grupo financiero"/>
        <s v="Analizar y depurar las cuentas contables"/>
        <s v="Formular el cronograma de acciones del plan Maestro de Planeación  2024"/>
        <s v="Realizar la ejecución y seguimiento a las acciones del cronograma"/>
      </sharedItems>
    </cacheField>
    <cacheField name="Presupuesto por actividad" numFmtId="3">
      <sharedItems containsString="0" containsBlank="1" containsNumber="1" minValue="0" maxValue="15322000000" count="24">
        <n v="155800000"/>
        <n v="28000000"/>
        <n v="0"/>
        <n v="3100000000"/>
        <n v="180000000"/>
        <n v="141000000"/>
        <n v="142632914"/>
        <n v="30000000"/>
        <n v="1189686714"/>
        <n v="198000000"/>
        <n v="9945000000"/>
        <n v="86850000"/>
        <n v="4400000000"/>
        <n v="15322000000"/>
        <n v="35000000"/>
        <n v="45100000"/>
        <n v="13600000"/>
        <n v="762112028.25"/>
        <n v="450000000"/>
        <n v="189750000"/>
        <n v="44000000"/>
        <n v="160000000"/>
        <n v="16000000"/>
        <m/>
      </sharedItems>
    </cacheField>
    <cacheField name="Peso ponderado de la actividad" numFmtId="9">
      <sharedItems containsSemiMixedTypes="0" containsString="0" containsNumber="1" minValue="0.1" maxValue="1"/>
    </cacheField>
    <cacheField name="Evidencias, soportes de la actividad" numFmtId="0">
      <sharedItems count="61" longText="1">
        <s v="Planes de trabajo elaborados y evidencias del seguimiento realizado"/>
        <s v="Evidencias de lass acciones de fortalecimiento de capacidades realizadas (1. convenio Esap._x000a_2. evidencias de participación en webinar_x000a_3. Reuniones virtuales de capacitación a enlaces territoriales ESAP._x000a_4. Asitencia a espacios de fortalecimiento (listas de asistencia y evidencias fotográficas)._x000a_5. espacios virtuales de capacitación enlaces regionales (evidencias fotográficas, listado de asistencia).)"/>
        <s v="Documento de sistematización socializado con la Mesa de Genero de la  Cooperación Internacional. "/>
        <s v="Documentos técnicos elaborados"/>
        <s v="Actas de negocicación_x000a__x000a_Actas de reuniones_x000a__x000a_Documentos Ejecutivos"/>
        <s v="Actas de reuniones de Comités Técnicos y Directivos de los mecanismos de gobernanza._x000a__x000a_Listas de asistencia"/>
        <s v="Formatos de formulación de proyectos, actas de Comisiones Mixtas, notas conceptuales, matriz de programación y segumiento DOCI."/>
        <s v="1. Actas de conformación de las mesas._x000a_2. actas de las reuniones._x000a_3. listados de asitencia"/>
        <s v="1. Notas concepto elaboradas._x000a_2. Planes de acción desarrollados._x000a_3. Listados de asistencia._x000a_4. Registro fotográfico"/>
        <s v="_x000a_1. Planes de acción desarrollados._x000a_2. Listados de asistencia._x000a_3. Registro fotográfico"/>
        <s v="Ficha técnica, mapa de actores  estrategicos, bateria/artefacto de criterios, Ayuda de memoria,  listdado asistencias, registro fotográfico,  informes que evidencie toda la gestión y estructuración.  "/>
        <s v="Convenios suscritos para el mecanismo de contrapartida nacional"/>
        <s v="Matriz de seguimiento de oportunidades de cooperación  internacional no reembolsable (convocatorias) "/>
        <s v="Planes de trabajo formulados_x000a__x000a_Actas de seguimiento a los Planes de Trabajo"/>
        <s v="Ayudas de Memoria de actividades de acompañamiento y socialización_x000a__x000a_Soporte Teams de Acompañamientos Virtuales_x000a__x000a_Registro y Seguimiento CUC"/>
        <s v="Documento que formaliza las alianzas y sus anexos que evidencian la estrategia."/>
        <s v="Actas reuniones, ayuda memoria, reportes, informes de balance o de segumiento."/>
        <s v="Avances del documento preliminar, documento elaborado y evidencias de la socialización interna."/>
        <s v="Plan de trabajo definido y evidencias de implementación de las actividades."/>
        <s v="Documento elaborado"/>
        <s v="Reporte Ejecución presupuestal"/>
        <s v="Documentos soportes de la gestión y nuevos acuerdos en caso de ser suscritos"/>
        <s v="Actas de reunión de seguimiento, listas de asistencias _x000a_(Visitas y/o reuniones virtuales) y/o informes."/>
        <s v="Listas de asistencia, correos electrónicos, publicaciones o piezas gráficas elaboradas"/>
        <s v="Actas de Validación en Campo, Correos electrónicos, listas de asistencias, actas de entrega de la donación."/>
        <s v="Documento &quot;Estrategia de Mecanismos de financiación para el desarrollo con fuentes privadas&quot;"/>
        <s v="Documento orientador de la  estructura de dos mecanismos privados de financiamiento para el desarrollo. "/>
        <s v="Documentos producidos"/>
        <s v="Documento de justificación del espacio de conocimeinto, documento de planeación(acatas, perfiles de participantes, cronograma) "/>
        <s v="Documento de Estrategia de Gestión del Conocimiento y la Innovación y Manual de implementación en APC-colombia"/>
        <s v="1. Metodología de captura del conocimiento de valor y de los grupos de valor._x000a_2. Documento en el que se definan los instrumentos y herramientas físicas y tecnológicas en que se construirá el repositorio. _x000a_3. Repositorio físico y digital de saberes misionales y de apoyo de APC-Colombia. "/>
        <s v="1. Documento en el que se especifique la estructuración de la unidad de capacitación, indicando sus integrantes, cómo operará, plan de acción, cronograma, recursos requeridos, y propuesta de formalizar normativamente la Unidad al interior de APC-Colombia. _x000a_2. Documento con diseño de curso de formulación de proyectos estructurado. "/>
        <s v="1. Documento con las directrices de formación para la preinducción, inducción y reinducción; metodologías, tiempos de capacitación, cronograma de capacitaciones para 2024. _x000a_2. Documento con las directrices de implementación de la Estrategia de Gestión de Conocimiento y la Innovación en la gestión documental, con directrices, metodologías, plan de trabajo y cronograma para 2024. "/>
        <s v="Documento diagnostico Estado Actual de la Política de Gestión Estadística_x000a__x000a_Actas de reunión"/>
        <s v="Documento de Lineamientos y Recomendaciones para el registro de información de Cooperación Internacional (AOD)"/>
        <s v="Documento de Analisis de  Asistencia Oficial al Desarrollo (AOD) que recibe el país 2023."/>
        <s v="Reporte de avance de las iniciativas implementadas para incorporar nuevas capacidades TICS_x000a_"/>
        <s v="Reporte de avance de las iniciativas implementadas para fortalecer o sostener la operación TICS"/>
        <s v="Informes y/o  reportes de avance, actas de reuniones."/>
        <s v="Documento aprobado y % de implementación del PEC en la vigencia 2024"/>
        <s v="1. Parrilla de contenidos de Redes sociales y medios y/o 2. Publicaciones en RRSS y/o 3. Transmisión del evento y/o 4. Matriz de seguimiento o documento que haga su función "/>
        <s v="Documento con boletines publicados"/>
        <s v="Documento con el seguimiento a la parrilla de contenidos periódica y un análisis periódico de redes sociales "/>
        <s v=" Plan de gestión administrativa formulado. Tablero de control al desarrollo de actividades del Pinar - PGD - Servicio al ciudadano) "/>
        <s v="Tablero de control de medición avance sobre el Archivo digitalizado"/>
        <s v="Plan Institucional de Gestión Ambiental actualizado._x000a_Tablero de control sobre el desarrollo  de actividades del PIGA"/>
        <s v="Resultado del seguimiento efectuado al del Plan Anual de Adquisiciones de la entidad."/>
        <s v="Planes publicados en la sede electrónica"/>
        <s v="Informe consolidado de los planes de TH"/>
        <s v="Informe consolidado de los planes de TH "/>
        <s v="Actas de reunion y matriz de datos contractual"/>
        <s v="Avances del documento preliminar y documento remitido al proceso de gestión jurídica."/>
        <s v="Diagnóstico de documentos del proceso y Documentos actualizados "/>
        <s v="Plan de trabajo aprobado. Acta Comité de Cooridnación Sistema de Control Interno "/>
        <s v="Informes de Auditoría publicados"/>
        <s v="Portafolio de evidencias y/o Presentaciones y/o Lista de asistencia"/>
        <s v="Presentaciones  y Lista de asistencia"/>
        <s v="Listado de obligaciones"/>
        <s v="Ajustes contables"/>
        <s v="Cronograma de acciones definidas"/>
        <s v="Matriz de seguimiento de acciones definidias"/>
      </sharedItems>
    </cacheField>
    <cacheField name="Fecha de inicio (dd/mm/aaaa)" numFmtId="14">
      <sharedItems containsSemiMixedTypes="0" containsNonDate="0" containsDate="1" containsString="0" minDate="2024-01-01T00:00:00" maxDate="2024-12-18T00:00:00"/>
    </cacheField>
    <cacheField name="Fecha final (dd/mm/aaaa)" numFmtId="14">
      <sharedItems containsSemiMixedTypes="0" containsNonDate="0" containsDate="1" containsString="0" minDate="2024-01-31T00:00:00" maxDate="2025-01-01T00:00:00"/>
    </cacheField>
    <cacheField name="Responsable de la actividad en el proceso" numFmtId="0">
      <sharedItems containsBlank="1" count="32">
        <s v="Marlen Espitia"/>
        <s v="Andrea Esguerra "/>
        <s v="Kelly Gómez"/>
        <s v="Coordinaciones bilateral  y multilateral"/>
        <s v="Coordinadora de América Latina y el Caribe"/>
        <m/>
        <s v="Luz Emerita Lopez "/>
        <s v="Cielo Chamorro"/>
        <s v="Coordinaciones Bilateral y Multilateral"/>
        <s v="Equipo CUC"/>
        <s v="Coordinadora de Asia África y Eurasia"/>
        <s v="Jhonnatan Gamboa"/>
        <s v="GIT Administración de Recursos y Donaciones en Especie"/>
        <s v="Andres Ceballos"/>
        <s v="Equipo del Observatorio"/>
        <s v="Equipo de Gestión de conocimiento"/>
        <s v="Coordinación Bilaterales"/>
        <s v="Profesional Especializado G20 - Willy Alexander Vijalba Caballero"/>
        <s v="_x000a_Profesional Especializado G20 - Ruben Dario Rojas Morales "/>
        <s v="Responsable en DOCI del FAP (Jeny Patricia Gutierrez)"/>
        <s v="Sandra Garzón"/>
        <s v="Diller Ruthney Castro"/>
        <s v="Diller Ruthney Castro_x000a__x000a_Luis Alejandro Gutiérrez S."/>
        <s v="Luis Alejandro Gutiérrez S."/>
        <s v="Coordinadora GIT de Gestión de Talento Humano"/>
        <s v="Edna Lorena Leon Saavedra"/>
        <s v="Lucena Valencia Giraldo "/>
        <s v="Adriana Botero"/>
        <s v="Martha García"/>
        <s v="Carlos Castañeda"/>
        <s v="Faisuly Urrea"/>
        <s v="Julio Ignacio Gutiérrez"/>
      </sharedItems>
    </cacheField>
    <cacheField name="Recursos necesarios (personal, infraestructura, insumos, herramientas, entre otros)" numFmtId="0">
      <sharedItems/>
    </cacheField>
    <cacheField name="Planeación Institucional " numFmtId="0">
      <sharedItems containsBlank="1"/>
    </cacheField>
    <cacheField name="Gestión Presupuestal y eficiencia del gasto público " numFmtId="0">
      <sharedItems containsBlank="1"/>
    </cacheField>
    <cacheField name="Compras y contrataciónpública" numFmtId="0">
      <sharedItems containsBlank="1"/>
    </cacheField>
    <cacheField name="Talento Humano " numFmtId="0">
      <sharedItems containsBlank="1"/>
    </cacheField>
    <cacheField name="Integridad " numFmtId="0">
      <sharedItems containsNonDate="0" containsString="0" containsBlank="1"/>
    </cacheField>
    <cacheField name="Gestión Presupuestal y eficiencia del gasto público 2" numFmtId="0">
      <sharedItems containsBlank="1"/>
    </cacheField>
    <cacheField name="Fortalecimiento organizacional  y simplificación de procesos " numFmtId="0">
      <sharedItems containsNonDate="0" containsString="0" containsBlank="1"/>
    </cacheField>
    <cacheField name="Gobierno Digital, antes Gobierno en Línea " numFmtId="0">
      <sharedItems containsBlank="1"/>
    </cacheField>
    <cacheField name="Seguridad Digital " numFmtId="0">
      <sharedItems containsBlank="1"/>
    </cacheField>
    <cacheField name="Defensa jurídica " numFmtId="0">
      <sharedItems containsNonDate="0" containsString="0" containsBlank="1"/>
    </cacheField>
    <cacheField name="Mejora Normativa" numFmtId="0">
      <sharedItems containsNonDate="0" containsString="0" containsBlank="1"/>
    </cacheField>
    <cacheField name="Servicio al ciudadano " numFmtId="0">
      <sharedItems containsBlank="1"/>
    </cacheField>
    <cacheField name="Participación ciudadana en la gestión pública" numFmtId="0">
      <sharedItems containsBlank="1"/>
    </cacheField>
    <cacheField name="Racionalización de trámites " numFmtId="0">
      <sharedItems containsBlank="1"/>
    </cacheField>
    <cacheField name="Integridad 2" numFmtId="0">
      <sharedItems containsBlank="1"/>
    </cacheField>
    <cacheField name="Seguimiento y evaluación del desempeño institucional " numFmtId="0">
      <sharedItems containsBlank="1"/>
    </cacheField>
    <cacheField name="Gestión documental " numFmtId="0">
      <sharedItems containsBlank="1"/>
    </cacheField>
    <cacheField name="Transparencia, acceso a la información pública y lucha contra la corrupción" numFmtId="0">
      <sharedItems containsBlank="1"/>
    </cacheField>
    <cacheField name="Gestión de la información estadística" numFmtId="0">
      <sharedItems containsBlank="1"/>
    </cacheField>
    <cacheField name="Gestión del conocimiento y la innovación " numFmtId="0">
      <sharedItems containsBlank="1"/>
    </cacheField>
    <cacheField name="Control Interno " numFmtId="0">
      <sharedItems containsBlank="1"/>
    </cacheField>
    <cacheField name="PND 2022-2026" numFmtId="0">
      <sharedItems containsBlank="1"/>
    </cacheField>
    <cacheField name="PES 2023-2026" numFmtId="0">
      <sharedItems containsBlank="1"/>
    </cacheField>
    <cacheField name="PEI 2023-2026" numFmtId="0">
      <sharedItems containsBlank="1"/>
    </cacheField>
    <cacheField name="Administración de riesgos " numFmtId="0">
      <sharedItems containsBlank="1"/>
    </cacheField>
    <cacheField name="Racionalizacion de tramites" numFmtId="0">
      <sharedItems containsBlank="1"/>
    </cacheField>
    <cacheField name="Participación ciudadana y rendición de cuentas" numFmtId="0">
      <sharedItems containsNonDate="0" containsString="0" containsBlank="1"/>
    </cacheField>
    <cacheField name="Mecanismos para mejorar la atención al ciudadano" numFmtId="0">
      <sharedItems containsNonDate="0" containsString="0" containsBlank="1"/>
    </cacheField>
    <cacheField name="Mecanismos para la transparencia y acceso  a la información" numFmtId="0">
      <sharedItems containsNonDate="0" containsString="0" containsBlank="1"/>
    </cacheField>
    <cacheField name="Plan de Participación Ciudadana" numFmtId="0">
      <sharedItems containsNonDate="0" containsString="0" containsBlank="1"/>
    </cacheField>
    <cacheField name="Plan Institucional de Archivos - PINAR" numFmtId="0">
      <sharedItems containsBlank="1"/>
    </cacheField>
    <cacheField name="De Gestión Documental" numFmtId="0">
      <sharedItems containsBlank="1"/>
    </cacheField>
    <cacheField name="Anual de Adquisiciones" numFmtId="0">
      <sharedItems containsBlank="1"/>
    </cacheField>
    <cacheField name="Estratégico de Talento Humano" numFmtId="0">
      <sharedItems containsBlank="1"/>
    </cacheField>
    <cacheField name="De Bienestar e Incentivos" numFmtId="0">
      <sharedItems containsBlank="1"/>
    </cacheField>
    <cacheField name="Institucional de Capacitación  " numFmtId="0">
      <sharedItems containsBlank="1"/>
    </cacheField>
    <cacheField name="De Previsión de Recursos Humanos" numFmtId="0">
      <sharedItems containsBlank="1"/>
    </cacheField>
    <cacheField name="Trabajo Anual en Seguridad y Salud en el Trabajo" numFmtId="0">
      <sharedItems containsBlank="1"/>
    </cacheField>
    <cacheField name="Anual de Vacantes" numFmtId="0">
      <sharedItems containsBlank="1"/>
    </cacheField>
    <cacheField name="Estratégico de Tecnologías de la Información y las Comunicaciones - PETI" numFmtId="0">
      <sharedItems containsBlank="1"/>
    </cacheField>
    <cacheField name="De Seguridad y Privacidad de la Información" numFmtId="0">
      <sharedItems containsBlank="1"/>
    </cacheField>
    <cacheField name="De Seguridad y Privacidad de la Información2" numFmtId="0">
      <sharedItems containsBlank="1"/>
    </cacheField>
    <cacheField name="Observaciones planeaciones" numFmtId="0">
      <sharedItems count="24" longText="1">
        <s v="1) Consultor: definir etapas (alcance por vigencia) OK_x000a_2) CI: Revisar redacción del producto de acuerdo con alcance APC OK_x000a_3) Seguimiento 1erT: N/A OK_x000a_Pendiente: revisar actividades CI"/>
        <s v="1) Consultor: ajustar redacción indicador OK_x000a_2) CI: N/A OK_x000a_3) Seguimiento 1erT: N/A OK_x000a_Pendiente: Ajustar linea base con relación a la meta del 80%"/>
        <s v="1) Consultor: ajustar redacción indicador PENDIENTE y definir el alcance por etapas hasta el 2026_x000a_2) CI: Dar alcance a la palabra &quot;dinamizado&quot;_x000a_3) DEP:creemos que la dinamización se explica a traves del desarrollo de las actividades y no vemos necesario el ajuste del nombre"/>
        <s v="1) Consultor: ajustar redacción indicador _x000a_2) CI: N/A_x000a_3) DEP: reenfoque de la redacción propuesta por el consultor"/>
        <s v="1) Consultor: ajustar redacción indicador _x000a_2) CI: N/A_x000a_3) DEP: Aprobar la redacción propuesta por el consultor. Asignación de pesos actividades"/>
        <s v="1) Consultor: ajustar redacción indicador _x000a_2) CI: N/A_x000a_3) DEP: Aprobar la redacción propuesta por el consultor. Considerar determinar linea base_x000a_REVISAR tener dos indicadores muy similares"/>
        <s v="1) Consultor: ajustar redacción indicador _x000a_2) CI: N/A_x000a_3) DEP: Aprobar la redacción propuesta por el consultor. Considerar determinar linea base_x000a_Pendiente línea base"/>
        <s v="1) Consultor: ajustar redacción indicador _x000a_2) CI: N/A_x000a_3) DEP: Aprobar la redacción propuesta por el consultor. Considerar determinar linea base y asignar presupuesto a las actividades_x000a_Pendiente línea base y presupuesto"/>
        <s v="1) Consultor: indica que se requiere ajuste pues la línea base está en 50% y la meta empieza en 0%_x000a_2) CI: N/A_x000a_3) DEP: OK"/>
        <s v="1) Consultor: indica que se requiere ajuste pues la línea base está en 100% y la meta empieza en 0%_x000a_2) CI: N/A_x000a_3) DEP: OK"/>
        <s v="1) Consultor: Ajustar redacción. La unidad de medida y la programación no coincide con la formula_x000a_2) CI: N/A_x000a_3) DEP:  Es necesario ajustar la programación para que coincida con la fórmula"/>
        <s v="1) Consultor: Ajustar redacción de indicador y fórmula_x000a_2) CI: Indica que el observatorio no es producto de un plan de acción para 2024 y debe pensarse otro nombre_x000a_3) DEP:  Ok con el ajuste de redacción del ID y con el cambio de nombre del producto"/>
        <s v="1) Consultor: Ajustar redacción de indicador y fórmula_x000a_2) CI: N/A_x000a_3) DEP:  Ok con el ajuste de redacción del ID. Se debe incluir el proceso al que hace parte. Ajustar redacción del producto"/>
        <s v="1) Consultor: Ajustar redacción de indicador y propone fórmula ya que no tenía. También incluir línea base_x000a_2) CI: Indica q se debe ajustar el producto ya que la redacción no es consistente con el indicador y plantea revisar las actividades_x000a_3) DEP:  Ok con el ajuste de redacción del ID. Ajustar redacción del producto y asignar proceso responsable"/>
        <s v="1) Consultor: Ajustar redacción de indicador y fórmula. También incluir línea base_x000a_2) CI: Indica q se debe ajustar el producto ya que la redacción no es consistente con el indicador ni con las actividades_x000a_3) DEP:  Ok con el ajuste de redacción del ID. Ajustar redacción del producto para saber cuál es la condición deseada"/>
        <s v="1) Consultor: Ajustar redacción de indicador y fórmula. También incluir línea base_x000a_2) CI: N/A_x000a_3) DEP:  Ok con el ajuste de redacción del ID. Ajustar redacción del producto para saber cuál es la condición deseada"/>
        <s v="1) Consultor: Ajustar redacción de indicador y fórmula._x000a_2) CI: N/A_x000a_3) DEP:  Ok con el ajuste de redacción del ID. Ajustar redacción del producto para saber cuál es la condición deseada"/>
        <s v="1) Consultor: Ajustar redacción de indicador y fórmula._x000a_2) CI: N/A_x000a_3) DEP:  Ok con el ajuste de redacción del ID. Ajustar redacción del producto para saber cuál es la condición deseada."/>
        <s v="1) Consultor: Ajustar redacción de indicador y fórmula._x000a_2) CI: N/A_x000a_3) DEP:  Ok con el ajuste de redacción del ID. Ajustar redacción del producto para saber cuál es la condición deseada. Se modifica la unidad de medida"/>
        <s v="1) Consultor: Ajustar redacción de indicador y fórmula. Definir línea base_x000a_2) CI: Dice que las actividades no dan cuenta de la gestión contractual y deja interrogantes para el proceso_x000a_3) DEP:  Ok con el ajuste de redacción del ID. Ajustar redacción del producto para saber cuál es la condición deseada._x000a_Pendiente: si la formula se cumple cada mes, la meta debe ser 100% constante. Revisar"/>
        <s v="1) Consultor: Ajustar redacción de indicador y fórmula. Definir línea base_x000a_2) CI: Dice que las actividades no dan cuenta de la gestión contractual y deja interrogantes para el proceso_x000a_3) DEP:  Ok con el ajuste de redacción del ID. Ajustar redacción del producto para saber cuál es la condición deseada."/>
        <s v="1) Consultor: Ajustar redacción de indicador y fórmula._x000a_2) CI: Dice que las actividades no dan cuenta de la gestión contractual y deja interrogantes para el proceso_x000a_3) DEP:  Ok con el ajuste de redacción del ID. Ajustar redacción del producto para saber cuál es la condición deseada."/>
        <s v="1) Consultor: Ajustar redacción de indicador y fórmula._x000a_2) CI: Determinar el alcance del producto, pues para CI hace falta la Defensa Jurídica, asi como determinar cual es el rol del proceso en este producto. También mirar el tema de la vigencia pues al politica es a dos años_x000a_3) DEP:  Ok con el ajuste de redacción del ID. Ajustar redacción del producto para saber cuál es la condición deseada."/>
        <s v="1) Consultor: Ajustar redacción de indicador y propone fórmula ya que no tenía. También incluir línea base_x000a_2) CI: Indica q se debe ajustar el producto ya que la redacción no es consistente con el indicador y plantea revisar las actividades_x000a_3) DEP:  Ok con el ajuste de redacción del ID. Ajustar redacción del producto" u="1"/>
      </sharedItems>
    </cacheField>
  </cacheFields>
  <extLst>
    <ext xmlns:x14="http://schemas.microsoft.com/office/spreadsheetml/2009/9/main" uri="{725AE2AE-9491-48be-B2B4-4EB974FC3084}">
      <x14:pivotCacheDefinition pivotCacheId="11933678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0"/>
    <x v="0"/>
    <x v="0"/>
    <x v="0"/>
    <x v="0"/>
    <s v="Preparación y formulación de la Cooperación Internacional "/>
    <s v="Entidades públicas nacionales, departamentales o municipales; organizaciones no gubernamentales; cooperantes internacionales; sectores sociales departamentales o municipales_x000a_"/>
    <x v="0"/>
    <x v="0"/>
    <x v="0"/>
    <x v="0"/>
    <x v="0"/>
    <x v="0"/>
    <x v="0"/>
    <x v="0"/>
    <x v="0"/>
    <x v="0"/>
    <s v="Inversión (Sistema Nacional de Cooperación Internacional)"/>
    <x v="0"/>
    <x v="0"/>
    <n v="0.4"/>
    <x v="0"/>
    <d v="2024-02-01T00:00:00"/>
    <d v="2024-12-31T00:00:00"/>
    <x v="0"/>
    <s v="Equipo de Talento Humano"/>
    <s v="X"/>
    <s v="X"/>
    <s v="X"/>
    <m/>
    <m/>
    <s v="X"/>
    <m/>
    <m/>
    <m/>
    <m/>
    <m/>
    <s v="X"/>
    <s v="X"/>
    <m/>
    <m/>
    <m/>
    <m/>
    <m/>
    <m/>
    <m/>
    <m/>
    <s v="X"/>
    <m/>
    <s v="X"/>
    <m/>
    <m/>
    <m/>
    <m/>
    <m/>
    <m/>
    <m/>
    <m/>
    <s v="X"/>
    <m/>
    <m/>
    <m/>
    <m/>
    <m/>
    <m/>
    <m/>
    <m/>
    <m/>
    <x v="0"/>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0"/>
    <x v="0"/>
    <x v="0"/>
    <x v="0"/>
    <x v="0"/>
    <s v="Preparación y formulación de la Cooperación Internacional "/>
    <s v="Entidades públicas nacionales, departamentales o municipales; organizaciones no gubernamentales; cooperantes internacionales; sectores sociales departamentales o municipales_x000a_"/>
    <x v="0"/>
    <x v="0"/>
    <x v="0"/>
    <x v="0"/>
    <x v="0"/>
    <x v="0"/>
    <x v="0"/>
    <x v="0"/>
    <x v="0"/>
    <x v="0"/>
    <s v="Inversión (Sistema Nacional de Cooperación Internacional)"/>
    <x v="1"/>
    <x v="1"/>
    <n v="0.2"/>
    <x v="1"/>
    <d v="2024-02-01T00:00:00"/>
    <d v="2024-12-31T00:00:00"/>
    <x v="1"/>
    <s v="Equipo de Talento Humano"/>
    <m/>
    <s v="X"/>
    <s v="X"/>
    <m/>
    <m/>
    <s v="X"/>
    <m/>
    <m/>
    <m/>
    <m/>
    <m/>
    <s v="X"/>
    <s v="X"/>
    <m/>
    <m/>
    <m/>
    <m/>
    <s v="X"/>
    <m/>
    <s v="X"/>
    <m/>
    <s v="X"/>
    <m/>
    <s v="X"/>
    <m/>
    <m/>
    <m/>
    <m/>
    <m/>
    <m/>
    <m/>
    <m/>
    <s v="X"/>
    <m/>
    <m/>
    <m/>
    <m/>
    <m/>
    <m/>
    <m/>
    <m/>
    <m/>
    <x v="0"/>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0"/>
    <x v="0"/>
    <x v="0"/>
    <x v="0"/>
    <x v="0"/>
    <s v="Preparación y formulación de la Cooperación Internacional "/>
    <s v="Entidades públicas nacionales, departamentales o municipales; organizaciones no gubernamentales; cooperantes internacionales; sectores sociales departamentales o municipales_x000a_"/>
    <x v="0"/>
    <x v="0"/>
    <x v="0"/>
    <x v="0"/>
    <x v="0"/>
    <x v="0"/>
    <x v="0"/>
    <x v="0"/>
    <x v="0"/>
    <x v="0"/>
    <s v="Inversión (Sistema Nacional de Cooperación Internacional)"/>
    <x v="2"/>
    <x v="2"/>
    <n v="0.2"/>
    <x v="2"/>
    <d v="2024-02-01T00:00:00"/>
    <d v="2024-12-31T00:00:00"/>
    <x v="2"/>
    <s v="Equipo de Talento Humano"/>
    <s v="X"/>
    <s v="X"/>
    <s v="X"/>
    <m/>
    <m/>
    <s v="X"/>
    <m/>
    <m/>
    <m/>
    <m/>
    <m/>
    <s v="X"/>
    <s v="X"/>
    <m/>
    <m/>
    <m/>
    <m/>
    <m/>
    <m/>
    <m/>
    <m/>
    <s v="X"/>
    <m/>
    <s v="X"/>
    <m/>
    <m/>
    <m/>
    <m/>
    <m/>
    <m/>
    <m/>
    <m/>
    <s v="X"/>
    <m/>
    <m/>
    <m/>
    <m/>
    <m/>
    <m/>
    <m/>
    <m/>
    <m/>
    <x v="0"/>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0"/>
    <x v="0"/>
    <x v="0"/>
    <x v="0"/>
    <x v="0"/>
    <s v="Preparación y formulación de la Cooperación Internacional "/>
    <s v="Entidades públicas nacionales, departamentales o municipales; organizaciones no gubernamentales; cooperantes internacionales; sectores sociales departamentales o municipales_x000a_"/>
    <x v="0"/>
    <x v="0"/>
    <x v="0"/>
    <x v="0"/>
    <x v="0"/>
    <x v="0"/>
    <x v="0"/>
    <x v="0"/>
    <x v="0"/>
    <x v="0"/>
    <s v="Inversión (Sistema Nacional de Cooperación Internacional)"/>
    <x v="3"/>
    <x v="2"/>
    <n v="0.2"/>
    <x v="3"/>
    <d v="2024-02-01T00:00:00"/>
    <d v="2024-12-31T00:00:00"/>
    <x v="2"/>
    <s v="Equipo de Talento Humano"/>
    <s v="X"/>
    <s v="X"/>
    <s v="X"/>
    <m/>
    <m/>
    <s v="X"/>
    <m/>
    <m/>
    <m/>
    <m/>
    <m/>
    <s v="X"/>
    <s v="X"/>
    <m/>
    <m/>
    <m/>
    <m/>
    <m/>
    <m/>
    <m/>
    <m/>
    <s v="X"/>
    <m/>
    <s v="X"/>
    <m/>
    <m/>
    <m/>
    <m/>
    <m/>
    <m/>
    <m/>
    <m/>
    <s v="X"/>
    <m/>
    <m/>
    <m/>
    <m/>
    <m/>
    <m/>
    <m/>
    <m/>
    <m/>
    <x v="0"/>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1"/>
    <x v="1"/>
    <x v="1"/>
    <x v="1"/>
    <x v="1"/>
    <s v="Identificación y priorización."/>
    <s v="Cooperantes AOD y Sector privado."/>
    <x v="1"/>
    <x v="1"/>
    <x v="0"/>
    <x v="1"/>
    <x v="1"/>
    <x v="1"/>
    <x v="1"/>
    <x v="1"/>
    <x v="1"/>
    <x v="1"/>
    <s v="Inversión (Sistema Nacional de Cooperación Internacional)"/>
    <x v="4"/>
    <x v="2"/>
    <n v="0.5"/>
    <x v="4"/>
    <d v="2024-01-15T00:00:00"/>
    <d v="2024-12-15T00:00:00"/>
    <x v="3"/>
    <s v="Equipo de Talento Humano"/>
    <s v="X"/>
    <m/>
    <m/>
    <m/>
    <m/>
    <m/>
    <m/>
    <m/>
    <m/>
    <m/>
    <m/>
    <s v="X"/>
    <s v="X"/>
    <m/>
    <s v="X"/>
    <m/>
    <m/>
    <m/>
    <m/>
    <m/>
    <m/>
    <s v="X"/>
    <m/>
    <s v="X"/>
    <m/>
    <m/>
    <m/>
    <m/>
    <m/>
    <m/>
    <m/>
    <m/>
    <m/>
    <m/>
    <m/>
    <m/>
    <m/>
    <m/>
    <m/>
    <m/>
    <m/>
    <m/>
    <x v="1"/>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1"/>
    <x v="1"/>
    <x v="1"/>
    <x v="1"/>
    <x v="1"/>
    <s v="Identificación y priorización."/>
    <s v="Cooperantes AOD y Sector privado."/>
    <x v="1"/>
    <x v="1"/>
    <x v="0"/>
    <x v="1"/>
    <x v="1"/>
    <x v="1"/>
    <x v="1"/>
    <x v="1"/>
    <x v="1"/>
    <x v="1"/>
    <s v="Inversión (Sistema Nacional de Cooperación Internacional)"/>
    <x v="5"/>
    <x v="2"/>
    <n v="0.5"/>
    <x v="5"/>
    <d v="2024-01-15T00:00:00"/>
    <d v="2024-12-15T00:00:00"/>
    <x v="3"/>
    <s v="Equipo de Talento Humano"/>
    <m/>
    <m/>
    <m/>
    <m/>
    <m/>
    <m/>
    <m/>
    <m/>
    <m/>
    <m/>
    <m/>
    <s v="X"/>
    <s v="X"/>
    <m/>
    <m/>
    <m/>
    <m/>
    <s v="X"/>
    <m/>
    <m/>
    <m/>
    <m/>
    <m/>
    <m/>
    <m/>
    <m/>
    <m/>
    <m/>
    <m/>
    <m/>
    <m/>
    <m/>
    <m/>
    <m/>
    <m/>
    <m/>
    <m/>
    <m/>
    <m/>
    <m/>
    <m/>
    <m/>
    <x v="1"/>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2"/>
    <x v="2"/>
    <x v="2"/>
    <x v="2"/>
    <x v="2"/>
    <s v="Formulación y preparación de la cooperación internacional, Gestión Contractual y Gestión Financiera"/>
    <s v="Paises Socios_x000a_Entidades publicas de nivel Nacional y Territorial_x000a_Entidades privadas Organizaciones No Gubernamentales_x000a_Academia_x000a_Mecanismos de Integración Regional"/>
    <x v="2"/>
    <x v="2"/>
    <x v="0"/>
    <x v="1"/>
    <x v="2"/>
    <x v="2"/>
    <x v="2"/>
    <x v="0"/>
    <x v="0"/>
    <x v="2"/>
    <s v="Funcionamiento (Transferencias Corrientes - Fondo de Cooperación y Asistencia Internacional FOCAI)"/>
    <x v="6"/>
    <x v="3"/>
    <n v="1"/>
    <x v="6"/>
    <d v="2024-04-01T00:00:00"/>
    <d v="2024-12-31T00:00:00"/>
    <x v="4"/>
    <s v="Profesionales de los equipos de trabajo, Servicios de traducción, Hardware y software para Videoconferencias"/>
    <m/>
    <m/>
    <m/>
    <m/>
    <m/>
    <m/>
    <m/>
    <m/>
    <m/>
    <m/>
    <m/>
    <s v="X"/>
    <s v="X"/>
    <m/>
    <m/>
    <m/>
    <m/>
    <m/>
    <m/>
    <m/>
    <m/>
    <s v="X"/>
    <m/>
    <s v="X"/>
    <m/>
    <m/>
    <m/>
    <m/>
    <m/>
    <m/>
    <m/>
    <m/>
    <m/>
    <m/>
    <m/>
    <m/>
    <m/>
    <m/>
    <m/>
    <m/>
    <m/>
    <m/>
    <x v="1"/>
  </r>
  <r>
    <s v="Convergencia regional, _x000a_Transformación productiva, internacionalización y acción climática"/>
    <s v="Alinear la cooperación internacional a las prioridades y agendas de desarrollo._x000a_"/>
    <n v="0.3"/>
    <s v="ALI-124"/>
    <n v="1"/>
    <n v="1"/>
    <x v="1"/>
    <x v="1"/>
    <s v="PENDIENTE"/>
    <s v="Diego Alejandro Zuluaga"/>
    <x v="0"/>
    <x v="3"/>
    <x v="3"/>
    <x v="3"/>
    <x v="0"/>
    <x v="0"/>
    <s v="Preparación y formulación de la Cooperación Internacional"/>
    <s v="Entidades públicas nacionales, departamentales o municipales; organizaciones no gubernamentales; cooperantes internacionales; sectores sociales departamentales o municipales"/>
    <x v="3"/>
    <x v="3"/>
    <x v="0"/>
    <x v="0"/>
    <x v="0"/>
    <x v="0"/>
    <x v="0"/>
    <x v="0"/>
    <x v="0"/>
    <x v="3"/>
    <s v="Inversión (Sistema Nacional de Cooperación Internacional)"/>
    <x v="7"/>
    <x v="4"/>
    <n v="0.3"/>
    <x v="7"/>
    <d v="2024-02-01T00:00:00"/>
    <d v="2024-12-31T00:00:00"/>
    <x v="0"/>
    <s v="Equipo de Talento Humano"/>
    <s v="X"/>
    <s v="X"/>
    <s v="X"/>
    <m/>
    <m/>
    <s v="X"/>
    <m/>
    <m/>
    <m/>
    <m/>
    <m/>
    <s v="X"/>
    <s v="X"/>
    <m/>
    <m/>
    <m/>
    <m/>
    <m/>
    <m/>
    <m/>
    <m/>
    <s v="X"/>
    <m/>
    <s v="X"/>
    <m/>
    <m/>
    <m/>
    <m/>
    <m/>
    <m/>
    <m/>
    <m/>
    <s v="X"/>
    <m/>
    <m/>
    <m/>
    <m/>
    <m/>
    <m/>
    <m/>
    <m/>
    <m/>
    <x v="2"/>
  </r>
  <r>
    <s v="Convergencia regional, _x000a_Transformación productiva, internacionalización y acción climática"/>
    <s v="Alinear la cooperación internacional a las prioridades y agendas de desarrollo._x000a_"/>
    <n v="0.3"/>
    <s v="ALI-124"/>
    <n v="1"/>
    <n v="1"/>
    <x v="1"/>
    <x v="1"/>
    <s v="PENDIENTE"/>
    <s v="Diego Alejandro Zuluaga"/>
    <x v="0"/>
    <x v="3"/>
    <x v="3"/>
    <x v="3"/>
    <x v="0"/>
    <x v="0"/>
    <s v="Preparación y formulación de la Cooperación Internacional"/>
    <s v="Entidades públicas nacionales, departamentales o municipales; organizaciones no gubernamentales; cooperantes internacionales; sectores sociales departamentales o municipales"/>
    <x v="3"/>
    <x v="3"/>
    <x v="0"/>
    <x v="0"/>
    <x v="0"/>
    <x v="0"/>
    <x v="0"/>
    <x v="0"/>
    <x v="0"/>
    <x v="3"/>
    <s v="Inversión (Sistema Nacional de Cooperación Internacional)"/>
    <x v="8"/>
    <x v="5"/>
    <n v="0.3"/>
    <x v="0"/>
    <d v="2024-02-01T00:00:00"/>
    <d v="2024-12-31T00:00:00"/>
    <x v="5"/>
    <s v="Equipo de Talento Humano"/>
    <s v="X"/>
    <s v="X"/>
    <s v="X"/>
    <m/>
    <m/>
    <s v="X"/>
    <m/>
    <m/>
    <m/>
    <m/>
    <m/>
    <s v="X"/>
    <s v="X"/>
    <m/>
    <m/>
    <m/>
    <m/>
    <m/>
    <m/>
    <m/>
    <m/>
    <s v="X"/>
    <m/>
    <s v="X"/>
    <m/>
    <m/>
    <m/>
    <m/>
    <m/>
    <m/>
    <m/>
    <m/>
    <s v="X"/>
    <m/>
    <m/>
    <m/>
    <m/>
    <m/>
    <m/>
    <m/>
    <m/>
    <m/>
    <x v="2"/>
  </r>
  <r>
    <s v="Convergencia regional, _x000a_Transformación productiva, internacionalización y acción climática"/>
    <s v="Alinear la cooperación internacional a las prioridades y agendas de desarrollo._x000a_"/>
    <n v="0.3"/>
    <s v="ALI-124"/>
    <n v="1"/>
    <n v="1"/>
    <x v="1"/>
    <x v="1"/>
    <s v="PENDIENTE"/>
    <s v="Diego Alejandro Zuluaga"/>
    <x v="0"/>
    <x v="3"/>
    <x v="3"/>
    <x v="3"/>
    <x v="0"/>
    <x v="0"/>
    <s v="Preparación y formulación de la Cooperación Internacional"/>
    <s v="Entidades públicas nacionales, departamentales o municipales; organizaciones no gubernamentales; cooperantes internacionales; sectores sociales departamentales o municipales"/>
    <x v="3"/>
    <x v="3"/>
    <x v="0"/>
    <x v="0"/>
    <x v="0"/>
    <x v="0"/>
    <x v="0"/>
    <x v="0"/>
    <x v="0"/>
    <x v="3"/>
    <s v="Inversión (Sistema Nacional de Cooperación Internacional)"/>
    <x v="9"/>
    <x v="6"/>
    <n v="0.3"/>
    <x v="8"/>
    <d v="2024-02-01T00:00:00"/>
    <d v="2024-12-31T00:00:00"/>
    <x v="5"/>
    <s v="Equipo de Talento Humano"/>
    <m/>
    <s v="X"/>
    <s v="X"/>
    <m/>
    <m/>
    <s v="X"/>
    <m/>
    <m/>
    <m/>
    <m/>
    <m/>
    <s v="X"/>
    <s v="X"/>
    <m/>
    <m/>
    <m/>
    <m/>
    <m/>
    <m/>
    <m/>
    <m/>
    <s v="X"/>
    <m/>
    <s v="X"/>
    <m/>
    <m/>
    <m/>
    <m/>
    <m/>
    <m/>
    <m/>
    <m/>
    <s v="X"/>
    <m/>
    <m/>
    <m/>
    <m/>
    <m/>
    <m/>
    <m/>
    <m/>
    <m/>
    <x v="2"/>
  </r>
  <r>
    <s v="Convergencia regional, _x000a_Transformación productiva, internacionalización y acción climática"/>
    <s v="Alinear la cooperación internacional a las prioridades y agendas de desarrollo._x000a_"/>
    <n v="0.3"/>
    <s v="ALI-124"/>
    <n v="1"/>
    <n v="1"/>
    <x v="1"/>
    <x v="1"/>
    <s v="PENDIENTE"/>
    <s v="Diego Alejandro Zuluaga"/>
    <x v="0"/>
    <x v="3"/>
    <x v="3"/>
    <x v="3"/>
    <x v="0"/>
    <x v="0"/>
    <s v="Preparación y formulación de la Cooperación Internacional"/>
    <s v="Entidades públicas nacionales, departamentales o municipales; organizaciones no gubernamentales; cooperantes internacionales; sectores sociales departamentales o municipales"/>
    <x v="3"/>
    <x v="3"/>
    <x v="0"/>
    <x v="0"/>
    <x v="0"/>
    <x v="0"/>
    <x v="0"/>
    <x v="0"/>
    <x v="0"/>
    <x v="3"/>
    <s v="Inversión (Sistema Nacional de Cooperación Internacional)"/>
    <x v="10"/>
    <x v="7"/>
    <n v="0.1"/>
    <x v="9"/>
    <d v="2024-02-01T00:00:00"/>
    <d v="2024-12-31T00:00:00"/>
    <x v="5"/>
    <s v="Equipo de Talento Humano"/>
    <m/>
    <m/>
    <m/>
    <m/>
    <m/>
    <m/>
    <m/>
    <m/>
    <m/>
    <m/>
    <m/>
    <s v="X"/>
    <s v="X"/>
    <m/>
    <s v="X"/>
    <s v="X"/>
    <s v="X"/>
    <s v="X"/>
    <s v="X"/>
    <s v="X"/>
    <s v="X"/>
    <s v="X"/>
    <s v="X"/>
    <s v="X"/>
    <s v="X"/>
    <m/>
    <m/>
    <m/>
    <m/>
    <m/>
    <m/>
    <m/>
    <m/>
    <m/>
    <m/>
    <m/>
    <m/>
    <m/>
    <m/>
    <m/>
    <m/>
    <m/>
    <x v="2"/>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Diego Alejandro Zuluaga"/>
    <x v="0"/>
    <x v="4"/>
    <x v="4"/>
    <x v="4"/>
    <x v="0"/>
    <x v="0"/>
    <s v="Preparación y formulación de la Cooperación Internacional"/>
    <s v="Entidades públicas, Organizaciones No Gubernamentales, Cooperantes Internacionales y Entidades Sin Ánimo de Lucro."/>
    <x v="4"/>
    <x v="4"/>
    <x v="0"/>
    <x v="2"/>
    <x v="3"/>
    <x v="3"/>
    <x v="1"/>
    <x v="0"/>
    <x v="0"/>
    <x v="4"/>
    <s v="Inversión (Contrapartidas)"/>
    <x v="11"/>
    <x v="2"/>
    <n v="0.2"/>
    <x v="10"/>
    <d v="2024-02-01T00:00:00"/>
    <d v="2024-12-31T00:00:00"/>
    <x v="6"/>
    <s v="Equipo de Talento Humano"/>
    <s v="X"/>
    <s v="X"/>
    <s v="X"/>
    <m/>
    <m/>
    <s v="X"/>
    <m/>
    <m/>
    <m/>
    <m/>
    <m/>
    <s v="X"/>
    <m/>
    <m/>
    <s v="X"/>
    <m/>
    <m/>
    <s v="X"/>
    <m/>
    <m/>
    <m/>
    <s v="X"/>
    <m/>
    <s v="X"/>
    <m/>
    <m/>
    <m/>
    <m/>
    <m/>
    <m/>
    <m/>
    <m/>
    <s v="X"/>
    <m/>
    <m/>
    <m/>
    <m/>
    <m/>
    <m/>
    <m/>
    <m/>
    <m/>
    <x v="3"/>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Diego Alejandro Zuluaga"/>
    <x v="0"/>
    <x v="4"/>
    <x v="4"/>
    <x v="4"/>
    <x v="0"/>
    <x v="0"/>
    <s v="Preparación y formulación de la Cooperación Internacional"/>
    <s v="Entidades públicas, Organizaciones No Gubernamentales, Cooperantes Internacionales y Entidades Sin Ánimo de Lucro."/>
    <x v="4"/>
    <x v="4"/>
    <x v="0"/>
    <x v="2"/>
    <x v="3"/>
    <x v="3"/>
    <x v="1"/>
    <x v="0"/>
    <x v="0"/>
    <x v="4"/>
    <s v="Inversión (Contrapartidas)"/>
    <x v="12"/>
    <x v="8"/>
    <n v="0.8"/>
    <x v="11"/>
    <d v="2024-03-30T00:00:00"/>
    <d v="2024-05-31T00:00:00"/>
    <x v="6"/>
    <s v="Equipo de Talento Humano"/>
    <m/>
    <s v="X"/>
    <s v="X"/>
    <m/>
    <m/>
    <s v="X"/>
    <m/>
    <m/>
    <m/>
    <m/>
    <m/>
    <s v="X"/>
    <m/>
    <m/>
    <s v="X"/>
    <s v="X"/>
    <s v="X"/>
    <s v="X"/>
    <m/>
    <m/>
    <m/>
    <s v="X"/>
    <m/>
    <s v="X"/>
    <m/>
    <m/>
    <m/>
    <m/>
    <m/>
    <m/>
    <m/>
    <m/>
    <s v="X"/>
    <m/>
    <m/>
    <m/>
    <m/>
    <m/>
    <m/>
    <m/>
    <m/>
    <m/>
    <x v="3"/>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Santiago Quiñones"/>
    <x v="1"/>
    <x v="5"/>
    <x v="5"/>
    <x v="5"/>
    <x v="1"/>
    <x v="1"/>
    <s v="Identificación y priorizaciónde la Cooperación Internacional"/>
    <s v="Paises Socios_x000a_Entidades publicas de nivel Nacional y Territorial_x000a_Entidades privadas Organizaciones No Gubernamentales_x000a_Academia_x000a_Mecanismos de Integración Regional"/>
    <x v="5"/>
    <x v="5"/>
    <x v="0"/>
    <x v="0"/>
    <x v="0"/>
    <x v="0"/>
    <x v="0"/>
    <x v="0"/>
    <x v="0"/>
    <x v="5"/>
    <s v="Inversión (Transformación digital)"/>
    <x v="13"/>
    <x v="2"/>
    <n v="0.3"/>
    <x v="12"/>
    <d v="2024-01-15T00:00:00"/>
    <d v="2024-12-15T00:00:00"/>
    <x v="7"/>
    <s v="Equipo de Talento Humano"/>
    <m/>
    <m/>
    <m/>
    <m/>
    <m/>
    <m/>
    <m/>
    <m/>
    <m/>
    <m/>
    <m/>
    <s v="X"/>
    <s v="X"/>
    <m/>
    <s v="X"/>
    <m/>
    <m/>
    <s v="X"/>
    <m/>
    <m/>
    <m/>
    <s v="X"/>
    <m/>
    <s v="X"/>
    <m/>
    <m/>
    <m/>
    <m/>
    <m/>
    <m/>
    <m/>
    <m/>
    <m/>
    <m/>
    <m/>
    <m/>
    <m/>
    <m/>
    <m/>
    <m/>
    <m/>
    <m/>
    <x v="4"/>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Santiago Quiñones"/>
    <x v="1"/>
    <x v="5"/>
    <x v="5"/>
    <x v="5"/>
    <x v="1"/>
    <x v="1"/>
    <s v="Identificación y priorizaciónde la Cooperación Internacional"/>
    <s v="Paises Socios_x000a_Entidades publicas de nivel Nacional y Territorial_x000a_Entidades privadas Organizaciones No Gubernamentales_x000a_Academia_x000a_Mecanismos de Integración Regional"/>
    <x v="5"/>
    <x v="5"/>
    <x v="0"/>
    <x v="0"/>
    <x v="3"/>
    <x v="4"/>
    <x v="3"/>
    <x v="0"/>
    <x v="0"/>
    <x v="5"/>
    <s v="Inversión (Transformación digital)"/>
    <x v="14"/>
    <x v="2"/>
    <n v="0.4"/>
    <x v="13"/>
    <d v="2024-01-15T00:00:00"/>
    <d v="2024-12-15T00:00:00"/>
    <x v="8"/>
    <s v="Equipo de Talento Humano"/>
    <m/>
    <m/>
    <m/>
    <m/>
    <m/>
    <m/>
    <m/>
    <m/>
    <m/>
    <m/>
    <m/>
    <s v="X"/>
    <s v="X"/>
    <m/>
    <m/>
    <s v="X"/>
    <m/>
    <m/>
    <m/>
    <m/>
    <m/>
    <s v="X"/>
    <m/>
    <s v="X"/>
    <m/>
    <m/>
    <m/>
    <m/>
    <m/>
    <m/>
    <m/>
    <m/>
    <m/>
    <m/>
    <m/>
    <m/>
    <m/>
    <m/>
    <m/>
    <m/>
    <m/>
    <m/>
    <x v="4"/>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Santiago Quiñones"/>
    <x v="1"/>
    <x v="5"/>
    <x v="5"/>
    <x v="5"/>
    <x v="1"/>
    <x v="1"/>
    <s v="Identificación y priorizaciónde la Cooperación Internacional"/>
    <s v="Paises Socios_x000a_Entidades publicas de nivel Nacional y Territorial_x000a_Entidades privadas Organizaciones No Gubernamentales_x000a_Academia_x000a_Mecanismos de Integración Regional"/>
    <x v="5"/>
    <x v="5"/>
    <x v="0"/>
    <x v="0"/>
    <x v="3"/>
    <x v="4"/>
    <x v="3"/>
    <x v="0"/>
    <x v="0"/>
    <x v="5"/>
    <s v="Inversión (Transformación digital)"/>
    <x v="15"/>
    <x v="9"/>
    <n v="0.3"/>
    <x v="14"/>
    <d v="2024-01-15T00:00:00"/>
    <d v="2024-12-15T00:00:00"/>
    <x v="9"/>
    <s v="Equipo de Talento Humano"/>
    <m/>
    <s v="X"/>
    <s v="X"/>
    <m/>
    <m/>
    <s v="X"/>
    <m/>
    <m/>
    <m/>
    <m/>
    <m/>
    <s v="X"/>
    <s v="X"/>
    <s v="X"/>
    <s v="X"/>
    <s v="X"/>
    <s v="X"/>
    <s v="X"/>
    <s v="X"/>
    <s v="X"/>
    <m/>
    <s v="X"/>
    <m/>
    <s v="X"/>
    <m/>
    <s v="X"/>
    <m/>
    <m/>
    <m/>
    <m/>
    <m/>
    <m/>
    <s v="X"/>
    <m/>
    <m/>
    <m/>
    <m/>
    <m/>
    <m/>
    <m/>
    <m/>
    <m/>
    <x v="4"/>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Daniel Rodríguez"/>
    <x v="2"/>
    <x v="6"/>
    <x v="6"/>
    <x v="6"/>
    <x v="2"/>
    <x v="2"/>
    <s v="Identificación y priorización, preparación y formulación, gestión contracutal, gestión financiera, gestión jurídica"/>
    <s v="Países socios, mecanismos de integración regional, entidades públicas del nivel nacional y territorial, entidades privadas, organizaciones de la sociedad civil y academia"/>
    <x v="6"/>
    <x v="6"/>
    <x v="0"/>
    <x v="1"/>
    <x v="4"/>
    <x v="0"/>
    <x v="4"/>
    <x v="2"/>
    <x v="0"/>
    <x v="6"/>
    <s v="Funcionamiento (Transferencias Corrientes - Fondo de Cooperación y Asistencia Internacional FOCAI)"/>
    <x v="16"/>
    <x v="10"/>
    <n v="0.25"/>
    <x v="15"/>
    <d v="2024-02-15T00:00:00"/>
    <d v="2024-12-31T00:00:00"/>
    <x v="10"/>
    <s v="Profesionales de los equipos de trabajo, Servicios de traducción, Hardware y software para Videoconferencias"/>
    <m/>
    <m/>
    <m/>
    <m/>
    <m/>
    <m/>
    <m/>
    <m/>
    <m/>
    <m/>
    <m/>
    <s v="X"/>
    <m/>
    <m/>
    <s v="X"/>
    <m/>
    <m/>
    <m/>
    <m/>
    <m/>
    <m/>
    <s v="X"/>
    <m/>
    <s v="X"/>
    <m/>
    <m/>
    <m/>
    <m/>
    <m/>
    <m/>
    <m/>
    <m/>
    <m/>
    <m/>
    <m/>
    <m/>
    <m/>
    <m/>
    <m/>
    <m/>
    <m/>
    <m/>
    <x v="5"/>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Daniel Rodríguez"/>
    <x v="2"/>
    <x v="7"/>
    <x v="7"/>
    <x v="6"/>
    <x v="2"/>
    <x v="2"/>
    <s v="Identificación y priorización, preparación y formulación, gestión contracutal, gestión financiera, gestión jurídica"/>
    <s v="Países socios, mecanismos de integración regional, entidades públicas del nivel nacional y territorial, entidades privadas, organizaciones de la sociedad civil y academia"/>
    <x v="7"/>
    <x v="6"/>
    <x v="0"/>
    <x v="1"/>
    <x v="2"/>
    <x v="5"/>
    <x v="5"/>
    <x v="0"/>
    <x v="0"/>
    <x v="7"/>
    <s v="Funcionamiento (Transferencias Corrientes - Fondo de Cooperación y Asistencia Internacional FOCAI)"/>
    <x v="17"/>
    <x v="11"/>
    <n v="0.15"/>
    <x v="16"/>
    <d v="2024-03-01T00:00:00"/>
    <d v="2024-12-31T00:00:00"/>
    <x v="10"/>
    <s v="Profesionales de los equipos de trabajo, Servicios de traducción, Hardware y software para Videoconferencias"/>
    <m/>
    <m/>
    <m/>
    <m/>
    <m/>
    <m/>
    <m/>
    <m/>
    <m/>
    <m/>
    <m/>
    <s v="X"/>
    <m/>
    <m/>
    <s v="X"/>
    <s v="X"/>
    <m/>
    <m/>
    <m/>
    <m/>
    <m/>
    <s v="X"/>
    <m/>
    <s v="X"/>
    <s v="X"/>
    <m/>
    <m/>
    <m/>
    <m/>
    <m/>
    <m/>
    <m/>
    <m/>
    <m/>
    <m/>
    <m/>
    <m/>
    <m/>
    <m/>
    <m/>
    <m/>
    <m/>
    <x v="5"/>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Daniel Rodríguez"/>
    <x v="2"/>
    <x v="8"/>
    <x v="8"/>
    <x v="7"/>
    <x v="2"/>
    <x v="2"/>
    <s v="Formulación y preparación de la cooperación internacional, Gestión Contractual y Gestión Financiera"/>
    <s v="Paises Socios_x000a_Entidades publicas de nivel Nacional y Territorial_x000a_Entidades privadas Organizaciones No Gubernamentales_x000a_Academia_x000a_Mecanismos de Integración Regional"/>
    <x v="8"/>
    <x v="7"/>
    <x v="0"/>
    <x v="1"/>
    <x v="2"/>
    <x v="6"/>
    <x v="6"/>
    <x v="0"/>
    <x v="0"/>
    <x v="8"/>
    <s v="Funcionamiento (Transferencias Corrientes - Fondo de Cooperación y Asistencia Internacional FOCAI)"/>
    <x v="18"/>
    <x v="12"/>
    <n v="0.25"/>
    <x v="6"/>
    <d v="2024-03-01T00:00:00"/>
    <d v="2024-12-31T00:00:00"/>
    <x v="4"/>
    <s v="Profesionales de los equipos de trabajo, Servicios de traducción, Hardware y software para Videoconferencias"/>
    <s v="X"/>
    <m/>
    <m/>
    <m/>
    <m/>
    <m/>
    <m/>
    <m/>
    <m/>
    <m/>
    <m/>
    <s v="X"/>
    <m/>
    <m/>
    <s v="X"/>
    <s v="X"/>
    <m/>
    <m/>
    <m/>
    <m/>
    <m/>
    <s v="X"/>
    <m/>
    <s v="X"/>
    <s v="X"/>
    <m/>
    <m/>
    <m/>
    <m/>
    <m/>
    <m/>
    <m/>
    <m/>
    <m/>
    <m/>
    <m/>
    <m/>
    <m/>
    <m/>
    <m/>
    <m/>
    <m/>
    <x v="6"/>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Jhonnatan Gamboa"/>
    <x v="0"/>
    <x v="9"/>
    <x v="9"/>
    <x v="8"/>
    <x v="0"/>
    <x v="0"/>
    <s v="Identificación y priorización, preparación y formulación, implementación y seguimiento"/>
    <s v="Entidades públicas departamentales o municipales, aliados nacionales e internacionales"/>
    <x v="9"/>
    <x v="8"/>
    <x v="0"/>
    <x v="1"/>
    <x v="0"/>
    <x v="0"/>
    <x v="0"/>
    <x v="0"/>
    <x v="0"/>
    <x v="8"/>
    <s v="Funcionamiento (Transferencias Corrientes - Fondo de Cooperación y Asistencia Internacional FOCAI)"/>
    <x v="19"/>
    <x v="2"/>
    <n v="0.3"/>
    <x v="17"/>
    <d v="2024-01-01T00:00:00"/>
    <d v="2024-05-31T00:00:00"/>
    <x v="11"/>
    <s v="Equipo de Talento Humano"/>
    <m/>
    <m/>
    <m/>
    <m/>
    <m/>
    <m/>
    <m/>
    <m/>
    <m/>
    <m/>
    <m/>
    <m/>
    <m/>
    <m/>
    <m/>
    <m/>
    <m/>
    <m/>
    <m/>
    <m/>
    <m/>
    <m/>
    <m/>
    <m/>
    <m/>
    <m/>
    <m/>
    <m/>
    <m/>
    <m/>
    <m/>
    <m/>
    <m/>
    <m/>
    <m/>
    <m/>
    <m/>
    <m/>
    <m/>
    <m/>
    <m/>
    <m/>
    <x v="7"/>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Jhonnatan Gamboa"/>
    <x v="0"/>
    <x v="9"/>
    <x v="9"/>
    <x v="8"/>
    <x v="0"/>
    <x v="0"/>
    <s v="Identificación y priorización, preparación y formulación, implementación y seguimiento"/>
    <s v="Entidades públicas departamentales o municipales, aliados nacionales e internacionales"/>
    <x v="9"/>
    <x v="8"/>
    <x v="0"/>
    <x v="1"/>
    <x v="0"/>
    <x v="0"/>
    <x v="0"/>
    <x v="0"/>
    <x v="0"/>
    <x v="8"/>
    <s v="Funcionamiento (Transferencias Corrientes - Fondo de Cooperación y Asistencia Internacional FOCAI)"/>
    <x v="20"/>
    <x v="2"/>
    <n v="0.7"/>
    <x v="18"/>
    <d v="2024-01-01T00:00:00"/>
    <d v="2024-12-31T00:00:00"/>
    <x v="11"/>
    <s v="Equipo de Talento Humano"/>
    <m/>
    <m/>
    <m/>
    <m/>
    <m/>
    <m/>
    <m/>
    <m/>
    <m/>
    <m/>
    <m/>
    <m/>
    <m/>
    <m/>
    <m/>
    <m/>
    <m/>
    <m/>
    <m/>
    <m/>
    <m/>
    <m/>
    <m/>
    <m/>
    <m/>
    <m/>
    <m/>
    <m/>
    <m/>
    <m/>
    <m/>
    <m/>
    <m/>
    <m/>
    <m/>
    <m/>
    <m/>
    <m/>
    <m/>
    <m/>
    <m/>
    <m/>
    <x v="7"/>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0"/>
    <x v="10"/>
    <x v="9"/>
    <x v="3"/>
    <x v="3"/>
    <s v="Identificación y priorización, preparación y formulación, implementación y seguimiento, gestión contracutal, gestión financiera, gestión jurídica, administración de recursos y donaciones en especie."/>
    <s v=" Cooperantes, Aliados Técnicos, proveedores y contratistas."/>
    <x v="10"/>
    <x v="1"/>
    <x v="0"/>
    <x v="3"/>
    <x v="2"/>
    <x v="7"/>
    <x v="7"/>
    <x v="0"/>
    <x v="0"/>
    <x v="9"/>
    <s v="Inversión (Administración de recursos)"/>
    <x v="21"/>
    <x v="2"/>
    <n v="0.2"/>
    <x v="19"/>
    <d v="2024-01-15T00:00:00"/>
    <d v="2024-04-30T00:00:00"/>
    <x v="12"/>
    <s v="Equipo de Talento Humano"/>
    <s v="X"/>
    <m/>
    <m/>
    <m/>
    <m/>
    <m/>
    <m/>
    <m/>
    <m/>
    <m/>
    <m/>
    <s v="X"/>
    <s v="X"/>
    <m/>
    <m/>
    <m/>
    <m/>
    <m/>
    <m/>
    <m/>
    <m/>
    <s v="X"/>
    <m/>
    <s v="X"/>
    <m/>
    <m/>
    <m/>
    <m/>
    <m/>
    <m/>
    <m/>
    <m/>
    <m/>
    <m/>
    <m/>
    <m/>
    <m/>
    <m/>
    <m/>
    <m/>
    <m/>
    <m/>
    <x v="8"/>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0"/>
    <x v="10"/>
    <x v="9"/>
    <x v="3"/>
    <x v="3"/>
    <s v="Identificación y priorización, preparación y formulación, implementación y seguimiento, gestión contracutal, gestión financiera, gestión jurídica, administración de recursos y donaciones en especie."/>
    <s v=" Cooperantes, Aliados Técnicos, proveedores y contratistas."/>
    <x v="10"/>
    <x v="1"/>
    <x v="0"/>
    <x v="3"/>
    <x v="2"/>
    <x v="7"/>
    <x v="7"/>
    <x v="0"/>
    <x v="0"/>
    <x v="9"/>
    <s v="Inversión (Administración de recursos)"/>
    <x v="22"/>
    <x v="13"/>
    <n v="0.5"/>
    <x v="20"/>
    <d v="2024-01-01T00:00:00"/>
    <d v="2024-12-31T00:00:00"/>
    <x v="12"/>
    <s v="Equipo de Talento Humano"/>
    <m/>
    <s v="X"/>
    <s v="X"/>
    <m/>
    <m/>
    <s v="X"/>
    <m/>
    <m/>
    <m/>
    <m/>
    <m/>
    <s v="X"/>
    <s v="X"/>
    <m/>
    <s v="X"/>
    <s v="X"/>
    <m/>
    <s v="X"/>
    <m/>
    <m/>
    <m/>
    <s v="X"/>
    <m/>
    <s v="X"/>
    <s v="X"/>
    <m/>
    <m/>
    <m/>
    <m/>
    <m/>
    <m/>
    <m/>
    <s v="X"/>
    <m/>
    <m/>
    <m/>
    <m/>
    <m/>
    <m/>
    <m/>
    <m/>
    <m/>
    <x v="8"/>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0"/>
    <x v="10"/>
    <x v="9"/>
    <x v="3"/>
    <x v="3"/>
    <s v="Identificación y priorización, preparación y formulación, implementación y seguimiento, gestión contracutal, gestión financiera, gestión jurídica, administración de recursos y donaciones en especie."/>
    <s v=" Cooperantes, Aliados Técnicos, proveedores y contratistas."/>
    <x v="10"/>
    <x v="1"/>
    <x v="0"/>
    <x v="3"/>
    <x v="2"/>
    <x v="7"/>
    <x v="7"/>
    <x v="0"/>
    <x v="0"/>
    <x v="9"/>
    <s v="Inversión (Administración de recursos)"/>
    <x v="23"/>
    <x v="2"/>
    <n v="0.1"/>
    <x v="21"/>
    <d v="2024-02-01T00:00:00"/>
    <d v="2024-12-31T00:00:00"/>
    <x v="12"/>
    <s v="Equipo de Talento Humano"/>
    <m/>
    <m/>
    <m/>
    <m/>
    <m/>
    <m/>
    <m/>
    <m/>
    <m/>
    <m/>
    <m/>
    <m/>
    <m/>
    <m/>
    <m/>
    <m/>
    <m/>
    <m/>
    <m/>
    <m/>
    <m/>
    <m/>
    <m/>
    <m/>
    <m/>
    <m/>
    <m/>
    <m/>
    <m/>
    <m/>
    <m/>
    <m/>
    <m/>
    <m/>
    <m/>
    <m/>
    <m/>
    <m/>
    <m/>
    <m/>
    <m/>
    <m/>
    <x v="8"/>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0"/>
    <x v="10"/>
    <x v="9"/>
    <x v="3"/>
    <x v="3"/>
    <s v="Identificación y priorización, preparación y formulación, implementación y seguimiento, gestión contracutal, gestión financiera, gestión jurídica, administración de recursos y donaciones en especie."/>
    <s v=" Cooperantes, Aliados Técnicos, proveedores y contratistas."/>
    <x v="10"/>
    <x v="1"/>
    <x v="0"/>
    <x v="3"/>
    <x v="2"/>
    <x v="7"/>
    <x v="7"/>
    <x v="0"/>
    <x v="0"/>
    <x v="9"/>
    <s v="Inversión (Administración de recursos)"/>
    <x v="24"/>
    <x v="2"/>
    <n v="0.2"/>
    <x v="22"/>
    <d v="2024-01-01T00:00:00"/>
    <d v="2024-12-31T00:00:00"/>
    <x v="12"/>
    <s v="Equipo de Talento Humano"/>
    <m/>
    <m/>
    <m/>
    <m/>
    <m/>
    <m/>
    <m/>
    <m/>
    <m/>
    <m/>
    <m/>
    <m/>
    <m/>
    <m/>
    <s v="X"/>
    <s v="X"/>
    <s v="X"/>
    <m/>
    <m/>
    <m/>
    <m/>
    <m/>
    <m/>
    <m/>
    <m/>
    <m/>
    <m/>
    <m/>
    <m/>
    <m/>
    <m/>
    <m/>
    <m/>
    <m/>
    <m/>
    <m/>
    <m/>
    <m/>
    <m/>
    <m/>
    <m/>
    <m/>
    <x v="8"/>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1"/>
    <x v="11"/>
    <x v="10"/>
    <x v="3"/>
    <x v="3"/>
    <s v="Gestión Administrativa, Gestión Financiera, administración de recursos y donaciones en especie."/>
    <s v="Donantes, Beneficiarios finales, agentes aduaneros u operadores logísticos y entes reguladores."/>
    <x v="11"/>
    <x v="9"/>
    <x v="0"/>
    <x v="4"/>
    <x v="0"/>
    <x v="0"/>
    <x v="8"/>
    <x v="0"/>
    <x v="0"/>
    <x v="1"/>
    <s v="Inversión (Administración de recursos)"/>
    <x v="25"/>
    <x v="2"/>
    <n v="0.5"/>
    <x v="23"/>
    <d v="2024-01-01T00:00:00"/>
    <d v="2024-12-31T00:00:00"/>
    <x v="12"/>
    <s v="Equipo de Talento Humano"/>
    <m/>
    <m/>
    <m/>
    <m/>
    <m/>
    <m/>
    <m/>
    <m/>
    <m/>
    <m/>
    <m/>
    <s v="X"/>
    <s v="X"/>
    <m/>
    <m/>
    <m/>
    <m/>
    <m/>
    <m/>
    <m/>
    <m/>
    <m/>
    <m/>
    <m/>
    <m/>
    <m/>
    <m/>
    <m/>
    <m/>
    <m/>
    <m/>
    <m/>
    <m/>
    <m/>
    <m/>
    <m/>
    <m/>
    <m/>
    <m/>
    <m/>
    <m/>
    <m/>
    <x v="9"/>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1"/>
    <x v="11"/>
    <x v="10"/>
    <x v="3"/>
    <x v="3"/>
    <s v="Gestión Administrativa, Gestión Financiera, administración de recursos y donaciones en especie."/>
    <s v="Donantes, Beneficiarios finales, agentes aduaneros u operadores logísticos y entes reguladores."/>
    <x v="11"/>
    <x v="9"/>
    <x v="0"/>
    <x v="4"/>
    <x v="0"/>
    <x v="0"/>
    <x v="8"/>
    <x v="0"/>
    <x v="0"/>
    <x v="1"/>
    <s v="Inversión (Administración de recursos)"/>
    <x v="26"/>
    <x v="2"/>
    <n v="0.5"/>
    <x v="24"/>
    <d v="2024-01-01T00:00:00"/>
    <d v="2024-12-31T00:00:00"/>
    <x v="12"/>
    <s v="Equipo de Talento Humano"/>
    <m/>
    <m/>
    <m/>
    <m/>
    <m/>
    <m/>
    <m/>
    <m/>
    <m/>
    <m/>
    <m/>
    <m/>
    <m/>
    <m/>
    <s v="X"/>
    <s v="X"/>
    <s v="X"/>
    <m/>
    <m/>
    <m/>
    <m/>
    <s v="X"/>
    <m/>
    <s v="X"/>
    <m/>
    <m/>
    <m/>
    <m/>
    <m/>
    <m/>
    <m/>
    <m/>
    <m/>
    <m/>
    <m/>
    <m/>
    <m/>
    <m/>
    <m/>
    <m/>
    <m/>
    <m/>
    <x v="9"/>
  </r>
  <r>
    <s v="Convergencia regional, _x000a_Transformación productiva, internacionalización y acción climática"/>
    <s v="Alinear la cooperación internacional a las prioridades y agendas de desarrollo._x000a_"/>
    <n v="0.3"/>
    <s v="ALI-124"/>
    <n v="1"/>
    <n v="1"/>
    <x v="3"/>
    <x v="3"/>
    <s v="Nuevas fuentes y mecanismos de financiamiento potencializados"/>
    <s v="Santiago Quiñones"/>
    <x v="1"/>
    <x v="12"/>
    <x v="12"/>
    <x v="11"/>
    <x v="1"/>
    <x v="1"/>
    <s v="Identificación y priorización"/>
    <s v=" Cooperantes, Aliados "/>
    <x v="12"/>
    <x v="1"/>
    <x v="0"/>
    <x v="0"/>
    <x v="5"/>
    <x v="3"/>
    <x v="0"/>
    <x v="0"/>
    <x v="0"/>
    <x v="10"/>
    <s v="Funcionamiento (Adquisición de bienes y servicios)"/>
    <x v="27"/>
    <x v="14"/>
    <n v="0.5"/>
    <x v="25"/>
    <d v="2024-01-15T00:00:00"/>
    <d v="2024-12-15T00:00:00"/>
    <x v="13"/>
    <s v="Equipo de Talento Humano"/>
    <s v="X"/>
    <s v="X"/>
    <s v="X"/>
    <m/>
    <m/>
    <s v="X"/>
    <m/>
    <m/>
    <m/>
    <m/>
    <m/>
    <s v="X"/>
    <s v="X"/>
    <m/>
    <m/>
    <m/>
    <m/>
    <m/>
    <m/>
    <s v="X"/>
    <m/>
    <s v="X"/>
    <m/>
    <s v="X"/>
    <m/>
    <m/>
    <m/>
    <m/>
    <m/>
    <m/>
    <m/>
    <m/>
    <s v="X"/>
    <m/>
    <m/>
    <m/>
    <m/>
    <m/>
    <m/>
    <m/>
    <m/>
    <m/>
    <x v="10"/>
  </r>
  <r>
    <s v="Convergencia regional, _x000a_Transformación productiva, internacionalización y acción climática"/>
    <s v="Alinear la cooperación internacional a las prioridades y agendas de desarrollo._x000a_"/>
    <n v="0.3"/>
    <s v="ALI-124"/>
    <n v="1"/>
    <n v="1"/>
    <x v="3"/>
    <x v="3"/>
    <s v="Nuevas fuentes y mecanismos de financiamiento potencializados"/>
    <s v="Santiago Quiñones"/>
    <x v="1"/>
    <x v="12"/>
    <x v="12"/>
    <x v="11"/>
    <x v="1"/>
    <x v="1"/>
    <s v="Identificación y priorización"/>
    <s v=" Cooperantes, Aliados "/>
    <x v="12"/>
    <x v="1"/>
    <x v="0"/>
    <x v="0"/>
    <x v="5"/>
    <x v="3"/>
    <x v="0"/>
    <x v="0"/>
    <x v="0"/>
    <x v="10"/>
    <s v="Funcionamiento (Adquisición de bienes y servicios)"/>
    <x v="28"/>
    <x v="14"/>
    <n v="0.5"/>
    <x v="26"/>
    <d v="2024-01-15T00:00:00"/>
    <d v="2024-12-15T00:00:00"/>
    <x v="13"/>
    <s v="Equipo de Talento Humano"/>
    <m/>
    <s v="X"/>
    <s v="X"/>
    <m/>
    <m/>
    <s v="X"/>
    <m/>
    <m/>
    <m/>
    <m/>
    <m/>
    <s v="X"/>
    <s v="X"/>
    <m/>
    <m/>
    <m/>
    <m/>
    <m/>
    <m/>
    <s v="X"/>
    <m/>
    <s v="X"/>
    <m/>
    <s v="X"/>
    <m/>
    <m/>
    <m/>
    <m/>
    <m/>
    <m/>
    <m/>
    <m/>
    <s v="X"/>
    <m/>
    <m/>
    <m/>
    <m/>
    <m/>
    <m/>
    <m/>
    <m/>
    <m/>
    <x v="10"/>
  </r>
  <r>
    <s v="Convergencia regional"/>
    <s v="Gestionar conocimiento orientado al fortalecimiento de capacidades en cooperación internacional para el desarrollo"/>
    <n v="0.25"/>
    <s v="GES-124"/>
    <n v="1"/>
    <n v="1"/>
    <x v="4"/>
    <x v="4"/>
    <s v="Se debe ajustar"/>
    <s v="Maria Paula Alonso"/>
    <x v="4"/>
    <x v="13"/>
    <x v="13"/>
    <x v="12"/>
    <x v="4"/>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x v="13"/>
    <x v="10"/>
    <x v="0"/>
    <x v="5"/>
    <x v="0"/>
    <x v="0"/>
    <x v="0"/>
    <x v="0"/>
    <x v="0"/>
    <x v="11"/>
    <s v="Funcionamiento (Transferencias Corrientes - Fondo de Cooperación y Asistencia Internacional FOCAI)"/>
    <x v="29"/>
    <x v="15"/>
    <n v="0.5"/>
    <x v="27"/>
    <d v="2024-02-01T00:00:00"/>
    <d v="2024-12-01T00:00:00"/>
    <x v="14"/>
    <s v="Equipo de Talento Humano"/>
    <m/>
    <s v="X"/>
    <s v="X"/>
    <m/>
    <m/>
    <s v="X"/>
    <m/>
    <m/>
    <m/>
    <m/>
    <m/>
    <m/>
    <m/>
    <m/>
    <m/>
    <m/>
    <s v="X"/>
    <m/>
    <s v="X"/>
    <s v="X"/>
    <m/>
    <s v="X"/>
    <m/>
    <s v="X"/>
    <m/>
    <m/>
    <m/>
    <m/>
    <m/>
    <m/>
    <m/>
    <m/>
    <s v="X"/>
    <m/>
    <m/>
    <m/>
    <m/>
    <m/>
    <m/>
    <m/>
    <m/>
    <m/>
    <x v="11"/>
  </r>
  <r>
    <s v="Convergencia regional"/>
    <s v="Gestionar conocimiento orientado al fortalecimiento de capacidades en cooperación internacional para el desarrollo"/>
    <n v="0.25"/>
    <s v="GES-124"/>
    <n v="1"/>
    <n v="1"/>
    <x v="4"/>
    <x v="4"/>
    <s v="Se debe ajustar"/>
    <s v="Maria Paula Alonso"/>
    <x v="4"/>
    <x v="14"/>
    <x v="14"/>
    <x v="13"/>
    <x v="4"/>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x v="14"/>
    <x v="11"/>
    <x v="0"/>
    <x v="5"/>
    <x v="0"/>
    <x v="0"/>
    <x v="0"/>
    <x v="0"/>
    <x v="0"/>
    <x v="12"/>
    <s v="Funcionamiento (Transferencias Corrientes - Fondo de Cooperación y Asistencia Internacional FOCAI)"/>
    <x v="30"/>
    <x v="16"/>
    <n v="0.5"/>
    <x v="28"/>
    <d v="2024-01-19T00:00:00"/>
    <d v="2024-12-01T00:00:00"/>
    <x v="14"/>
    <s v="Equipo de Talento Humano"/>
    <m/>
    <s v="X"/>
    <s v="X"/>
    <m/>
    <m/>
    <s v="X"/>
    <m/>
    <m/>
    <m/>
    <m/>
    <m/>
    <s v="X"/>
    <s v="X"/>
    <m/>
    <s v="X"/>
    <s v="X"/>
    <s v="X"/>
    <s v="X"/>
    <s v="X"/>
    <s v="X"/>
    <m/>
    <s v="X"/>
    <m/>
    <s v="X"/>
    <m/>
    <m/>
    <m/>
    <m/>
    <m/>
    <m/>
    <m/>
    <m/>
    <s v="X"/>
    <m/>
    <m/>
    <m/>
    <m/>
    <m/>
    <m/>
    <m/>
    <m/>
    <m/>
    <x v="11"/>
  </r>
  <r>
    <s v="Convergencia regional"/>
    <s v="Gestionar conocimiento orientado al fortalecimiento de capacidades en cooperación internacional para el desarrollo"/>
    <n v="0.25"/>
    <s v="GES-124"/>
    <n v="1"/>
    <n v="1"/>
    <x v="5"/>
    <x v="5"/>
    <s v="Estrategia de Gestión del Conocimiento y la Innovación diseñada e implementada"/>
    <s v="Carlos Alberto Cifuentes"/>
    <x v="4"/>
    <x v="15"/>
    <x v="15"/>
    <x v="14"/>
    <x v="5"/>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
    <x v="15"/>
    <x v="12"/>
    <x v="0"/>
    <x v="5"/>
    <x v="6"/>
    <x v="0"/>
    <x v="1"/>
    <x v="0"/>
    <x v="0"/>
    <x v="1"/>
    <s v="N/A"/>
    <x v="31"/>
    <x v="2"/>
    <n v="0.15"/>
    <x v="29"/>
    <d v="2024-01-01T00:00:00"/>
    <d v="2024-02-29T00:00:00"/>
    <x v="15"/>
    <s v="Equipo de Talento Humano"/>
    <s v="X"/>
    <m/>
    <m/>
    <m/>
    <m/>
    <m/>
    <m/>
    <m/>
    <m/>
    <m/>
    <m/>
    <s v="X"/>
    <s v="X"/>
    <m/>
    <m/>
    <m/>
    <m/>
    <m/>
    <m/>
    <s v="X"/>
    <m/>
    <m/>
    <m/>
    <s v="X"/>
    <m/>
    <m/>
    <m/>
    <m/>
    <m/>
    <m/>
    <m/>
    <m/>
    <m/>
    <m/>
    <m/>
    <m/>
    <m/>
    <m/>
    <m/>
    <m/>
    <m/>
    <m/>
    <x v="12"/>
  </r>
  <r>
    <s v="Convergencia regional"/>
    <s v="Gestionar conocimiento orientado al fortalecimiento de capacidades en cooperación internacional para el desarrollo"/>
    <n v="0.25"/>
    <s v="GES-124"/>
    <n v="1"/>
    <n v="1"/>
    <x v="5"/>
    <x v="5"/>
    <s v="Estrategia de Gestión del Conocimiento y la Innovación diseñada e implementada"/>
    <s v="Carlos Alberto Cifuentes"/>
    <x v="4"/>
    <x v="15"/>
    <x v="15"/>
    <x v="14"/>
    <x v="5"/>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
    <x v="15"/>
    <x v="12"/>
    <x v="0"/>
    <x v="5"/>
    <x v="0"/>
    <x v="0"/>
    <x v="0"/>
    <x v="0"/>
    <x v="0"/>
    <x v="1"/>
    <s v="N/A"/>
    <x v="32"/>
    <x v="2"/>
    <n v="0.4"/>
    <x v="30"/>
    <d v="2024-01-01T00:00:00"/>
    <d v="2024-12-31T00:00:00"/>
    <x v="15"/>
    <s v="Equipo de Talento Humano"/>
    <m/>
    <m/>
    <m/>
    <m/>
    <m/>
    <m/>
    <m/>
    <m/>
    <m/>
    <m/>
    <m/>
    <s v="X"/>
    <m/>
    <m/>
    <m/>
    <m/>
    <s v="X"/>
    <s v="X"/>
    <m/>
    <s v="X"/>
    <m/>
    <m/>
    <m/>
    <s v="X"/>
    <m/>
    <m/>
    <m/>
    <m/>
    <m/>
    <m/>
    <m/>
    <m/>
    <m/>
    <m/>
    <m/>
    <m/>
    <m/>
    <m/>
    <m/>
    <m/>
    <m/>
    <m/>
    <x v="12"/>
  </r>
  <r>
    <s v="Convergencia regional"/>
    <s v="Gestionar conocimiento orientado al fortalecimiento de capacidades en cooperación internacional para el desarrollo"/>
    <n v="0.25"/>
    <s v="GES-124"/>
    <n v="1"/>
    <n v="1"/>
    <x v="5"/>
    <x v="5"/>
    <s v="Estrategia de Gestión del Conocimiento y la Innovación diseñada e implementada"/>
    <s v="Carlos Alberto Cifuentes"/>
    <x v="4"/>
    <x v="15"/>
    <x v="15"/>
    <x v="14"/>
    <x v="5"/>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
    <x v="15"/>
    <x v="12"/>
    <x v="0"/>
    <x v="5"/>
    <x v="0"/>
    <x v="0"/>
    <x v="0"/>
    <x v="0"/>
    <x v="0"/>
    <x v="1"/>
    <s v="N/A"/>
    <x v="33"/>
    <x v="2"/>
    <n v="0.25"/>
    <x v="31"/>
    <d v="2024-03-01T00:00:00"/>
    <d v="2024-06-30T00:00:00"/>
    <x v="15"/>
    <s v="Equipo de Talento Humano"/>
    <s v="X"/>
    <m/>
    <m/>
    <m/>
    <m/>
    <m/>
    <m/>
    <m/>
    <m/>
    <m/>
    <m/>
    <s v="X"/>
    <s v="X"/>
    <m/>
    <m/>
    <m/>
    <m/>
    <m/>
    <m/>
    <s v="X"/>
    <m/>
    <m/>
    <m/>
    <s v="X"/>
    <m/>
    <m/>
    <m/>
    <m/>
    <m/>
    <m/>
    <m/>
    <m/>
    <m/>
    <m/>
    <m/>
    <m/>
    <m/>
    <m/>
    <m/>
    <m/>
    <m/>
    <m/>
    <x v="12"/>
  </r>
  <r>
    <s v="Convergencia regional"/>
    <s v="Gestionar conocimiento orientado al fortalecimiento de capacidades en cooperación internacional para el desarrollo"/>
    <n v="0.25"/>
    <s v="GES-124"/>
    <n v="1"/>
    <n v="1"/>
    <x v="5"/>
    <x v="5"/>
    <s v="Estrategia de Gestión del Conocimiento y la Innovación diseñada e implementada"/>
    <s v="Carlos Alberto Cifuentes"/>
    <x v="4"/>
    <x v="15"/>
    <x v="15"/>
    <x v="14"/>
    <x v="5"/>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
    <x v="15"/>
    <x v="12"/>
    <x v="0"/>
    <x v="5"/>
    <x v="0"/>
    <x v="0"/>
    <x v="0"/>
    <x v="0"/>
    <x v="0"/>
    <x v="1"/>
    <s v="N/A"/>
    <x v="34"/>
    <x v="2"/>
    <n v="0.2"/>
    <x v="32"/>
    <d v="2024-03-01T00:00:00"/>
    <d v="2024-12-31T00:00:00"/>
    <x v="15"/>
    <s v="Equipo de Talento Humano"/>
    <m/>
    <m/>
    <m/>
    <s v="X"/>
    <m/>
    <m/>
    <m/>
    <m/>
    <m/>
    <m/>
    <m/>
    <s v="X"/>
    <m/>
    <m/>
    <m/>
    <m/>
    <s v="X"/>
    <s v="X"/>
    <m/>
    <s v="X"/>
    <m/>
    <m/>
    <m/>
    <m/>
    <m/>
    <m/>
    <m/>
    <m/>
    <m/>
    <m/>
    <s v="X"/>
    <s v="X"/>
    <m/>
    <m/>
    <m/>
    <s v="X"/>
    <m/>
    <m/>
    <m/>
    <s v="X"/>
    <m/>
    <m/>
    <x v="12"/>
  </r>
  <r>
    <s v="Internacionalización"/>
    <s v="Producir información de calidad, oportuna y pertinente, para la toma de decisiones en materia de cooperación internacional al desarrollo_x000a_"/>
    <n v="0.25"/>
    <s v="PRO-124"/>
    <n v="1"/>
    <n v="1"/>
    <x v="6"/>
    <x v="6"/>
    <s v="Se debe ajustar"/>
    <s v="Santiago Quiñones"/>
    <x v="1"/>
    <x v="16"/>
    <x v="16"/>
    <x v="15"/>
    <x v="1"/>
    <x v="1"/>
    <s v="Todos los procesos "/>
    <s v="DANE, cooperantes, otros actores del SNCI que provean información, usuarios internos"/>
    <x v="16"/>
    <x v="13"/>
    <x v="0"/>
    <x v="1"/>
    <x v="0"/>
    <x v="0"/>
    <x v="0"/>
    <x v="0"/>
    <x v="0"/>
    <x v="1"/>
    <s v="N/A"/>
    <x v="35"/>
    <x v="2"/>
    <n v="0.15"/>
    <x v="33"/>
    <d v="2024-01-15T00:00:00"/>
    <d v="2024-12-15T00:00:00"/>
    <x v="16"/>
    <s v="Equipo de Talento Humano"/>
    <m/>
    <m/>
    <m/>
    <m/>
    <m/>
    <m/>
    <m/>
    <m/>
    <m/>
    <m/>
    <m/>
    <m/>
    <m/>
    <m/>
    <m/>
    <m/>
    <m/>
    <m/>
    <s v="X"/>
    <s v="X"/>
    <m/>
    <m/>
    <m/>
    <s v="X"/>
    <m/>
    <m/>
    <m/>
    <m/>
    <m/>
    <m/>
    <m/>
    <m/>
    <m/>
    <m/>
    <m/>
    <m/>
    <m/>
    <m/>
    <m/>
    <m/>
    <m/>
    <m/>
    <x v="13"/>
  </r>
  <r>
    <s v="Internacionalización"/>
    <s v="Producir información de calidad, oportuna y pertinente, para la toma de decisiones en materia de cooperación internacional al desarrollo_x000a_"/>
    <n v="0.25"/>
    <s v="PRO-124"/>
    <n v="1"/>
    <n v="1"/>
    <x v="6"/>
    <x v="6"/>
    <s v="Se debe ajustar"/>
    <s v="Santiago Quiñones"/>
    <x v="1"/>
    <x v="16"/>
    <x v="16"/>
    <x v="15"/>
    <x v="1"/>
    <x v="1"/>
    <s v="Todos los procesos "/>
    <s v="DANE, cooperantes, otros actores del SNCI que provean información, usuarios internos"/>
    <x v="16"/>
    <x v="13"/>
    <x v="0"/>
    <x v="1"/>
    <x v="0"/>
    <x v="0"/>
    <x v="0"/>
    <x v="0"/>
    <x v="0"/>
    <x v="1"/>
    <s v="N/A"/>
    <x v="36"/>
    <x v="2"/>
    <n v="0.15"/>
    <x v="34"/>
    <d v="2024-01-15T00:00:00"/>
    <d v="2024-12-15T00:00:00"/>
    <x v="16"/>
    <s v="Equipo de Talento Humano"/>
    <m/>
    <m/>
    <m/>
    <m/>
    <m/>
    <m/>
    <m/>
    <m/>
    <m/>
    <m/>
    <m/>
    <s v="X"/>
    <m/>
    <m/>
    <m/>
    <m/>
    <m/>
    <s v="X"/>
    <s v="X"/>
    <s v="X"/>
    <m/>
    <m/>
    <m/>
    <s v="X"/>
    <m/>
    <m/>
    <m/>
    <m/>
    <m/>
    <m/>
    <m/>
    <m/>
    <m/>
    <m/>
    <m/>
    <m/>
    <m/>
    <m/>
    <m/>
    <m/>
    <m/>
    <m/>
    <x v="13"/>
  </r>
  <r>
    <s v="Internacionalización"/>
    <s v="Producir información de calidad, oportuna y pertinente, para la toma de decisiones en materia de cooperación internacional al desarrollo_x000a_"/>
    <n v="0.25"/>
    <s v="PRO-124"/>
    <n v="1"/>
    <n v="1"/>
    <x v="6"/>
    <x v="6"/>
    <s v="Se debe ajustar"/>
    <s v="Santiago Quiñones"/>
    <x v="1"/>
    <x v="16"/>
    <x v="16"/>
    <x v="15"/>
    <x v="1"/>
    <x v="1"/>
    <s v="Todos los procesos "/>
    <s v="DANE, cooperantes, otros actores del SNCI que provean información, usuarios internos"/>
    <x v="16"/>
    <x v="13"/>
    <x v="0"/>
    <x v="1"/>
    <x v="0"/>
    <x v="0"/>
    <x v="0"/>
    <x v="0"/>
    <x v="0"/>
    <x v="1"/>
    <s v="N/A"/>
    <x v="37"/>
    <x v="2"/>
    <n v="0.7"/>
    <x v="35"/>
    <d v="2024-01-15T00:00:00"/>
    <d v="2024-06-30T00:00:00"/>
    <x v="8"/>
    <s v="Equipo de Talento Humano"/>
    <m/>
    <m/>
    <m/>
    <m/>
    <m/>
    <m/>
    <m/>
    <m/>
    <m/>
    <m/>
    <m/>
    <s v="X"/>
    <m/>
    <m/>
    <s v="X"/>
    <s v="X"/>
    <s v="X"/>
    <s v="X"/>
    <s v="X"/>
    <s v="X"/>
    <m/>
    <m/>
    <m/>
    <s v="X"/>
    <m/>
    <m/>
    <m/>
    <m/>
    <m/>
    <m/>
    <m/>
    <m/>
    <m/>
    <m/>
    <m/>
    <m/>
    <m/>
    <m/>
    <m/>
    <m/>
    <m/>
    <m/>
    <x v="13"/>
  </r>
  <r>
    <s v="Internacionalización"/>
    <s v="Producir información de calidad, oportuna y pertinente, para la toma de decisiones en materia de cooperación internacional al desarrollo_x000a_"/>
    <n v="0.25"/>
    <s v="PRO-124"/>
    <n v="1"/>
    <n v="1"/>
    <x v="7"/>
    <x v="7"/>
    <s v="No es claro la condición deseada del SGI: se quiere crear? Mejorar? Construir? Desarrollar?"/>
    <s v="Willy Alexander Vijalba"/>
    <x v="3"/>
    <x v="17"/>
    <x v="17"/>
    <x v="16"/>
    <x v="6"/>
    <x v="3"/>
    <s v="Todos los procesos"/>
    <s v="APC-Colombia, Agencias de Cooperación, Entidades Territoriales, Gobierno, Actores Bilaterales, Organismos Multilaterales, Sector Privado, Organizaciones de la sociedad civil, ciudadanía en general."/>
    <x v="17"/>
    <x v="14"/>
    <x v="0"/>
    <x v="0"/>
    <x v="3"/>
    <x v="0"/>
    <x v="0"/>
    <x v="0"/>
    <x v="0"/>
    <x v="13"/>
    <s v="Inversión (Transformación digital)"/>
    <x v="38"/>
    <x v="17"/>
    <n v="0.62874718713113309"/>
    <x v="36"/>
    <d v="2024-01-01T00:00:00"/>
    <d v="2024-12-31T00:00:00"/>
    <x v="17"/>
    <s v="Personal del Grupo de Tecnologías, Director DAF, Hardware, Software, Servicios Tecnologicos, Sistemas de Información"/>
    <m/>
    <m/>
    <m/>
    <m/>
    <m/>
    <m/>
    <m/>
    <s v="X"/>
    <s v="X"/>
    <m/>
    <m/>
    <s v="X"/>
    <m/>
    <m/>
    <m/>
    <m/>
    <m/>
    <s v="X"/>
    <s v="X"/>
    <s v="X"/>
    <m/>
    <s v="X"/>
    <s v="X"/>
    <s v="X"/>
    <m/>
    <m/>
    <m/>
    <m/>
    <m/>
    <m/>
    <m/>
    <m/>
    <s v="X"/>
    <m/>
    <m/>
    <m/>
    <m/>
    <m/>
    <m/>
    <s v="X"/>
    <s v="X"/>
    <s v="X"/>
    <x v="14"/>
  </r>
  <r>
    <s v="Internacionalización"/>
    <s v="Producir información de calidad, oportuna y pertinente, para la toma de decisiones en materia de cooperación internacional al desarrollo_x000a_"/>
    <n v="0.25"/>
    <s v="PRO-124"/>
    <n v="1"/>
    <n v="1"/>
    <x v="7"/>
    <x v="7"/>
    <s v="No es claro la condición deseada del SGI: se quiere crear? Mejorar? Construir? Desarrollar?"/>
    <s v="Willy Alexander Vijalba"/>
    <x v="3"/>
    <x v="17"/>
    <x v="17"/>
    <x v="16"/>
    <x v="6"/>
    <x v="3"/>
    <s v="Todos los procesos"/>
    <s v="APC-Colombia, Agencias de Cooperación, Entidades Territoriales, Gobierno, Actores Bilaterales, Organismos Multilaterales, Sector Privado, Organizaciones de la sociedad civil, ciudadanía en general."/>
    <x v="17"/>
    <x v="14"/>
    <x v="0"/>
    <x v="0"/>
    <x v="3"/>
    <x v="0"/>
    <x v="0"/>
    <x v="0"/>
    <x v="0"/>
    <x v="13"/>
    <s v="Funcionamiento (Adquisición de bienes y servicios)"/>
    <x v="39"/>
    <x v="18"/>
    <n v="0.37125281286886691"/>
    <x v="37"/>
    <d v="2024-02-01T00:00:00"/>
    <d v="2024-12-31T00:00:00"/>
    <x v="18"/>
    <s v="Personal del Grupo de Tecnologías, Director DAF, Hardware, Software, Servicios Tecnologicos, Sistemas de Información"/>
    <m/>
    <m/>
    <m/>
    <m/>
    <m/>
    <m/>
    <m/>
    <s v="X"/>
    <s v="X"/>
    <m/>
    <m/>
    <s v="X"/>
    <m/>
    <m/>
    <m/>
    <m/>
    <m/>
    <s v="X"/>
    <s v="X"/>
    <s v="X"/>
    <m/>
    <s v="X"/>
    <s v="X"/>
    <s v="X"/>
    <m/>
    <m/>
    <m/>
    <m/>
    <m/>
    <m/>
    <m/>
    <m/>
    <s v="X"/>
    <m/>
    <m/>
    <m/>
    <m/>
    <m/>
    <m/>
    <s v="X"/>
    <s v="X"/>
    <s v="X"/>
    <x v="14"/>
  </r>
  <r>
    <s v="Convergencia regional, _x000a_Transformación productiva, "/>
    <s v="Optimizar el modelo de operación para contribuir de manera efectiva al logro de los propósitos institucionales"/>
    <n v="0.2"/>
    <s v="OPT-124"/>
    <n v="1"/>
    <n v="1"/>
    <x v="8"/>
    <x v="8"/>
    <s v="Se debe ajustar"/>
    <s v="Jeny Patricia Gutiérrez"/>
    <x v="2"/>
    <x v="18"/>
    <x v="18"/>
    <x v="17"/>
    <x v="2"/>
    <x v="2"/>
    <s v="Gestión Jurídica, Gestión Contractual y Gestión Financiera"/>
    <s v="Paises Socios_x000a_Entidades publicas de nivel Nacional y Territorial_x000a_Entidades privadas Organizaciones No Gubernamentales_x000a_Academia_x000a_Mecanismos de Integración Regional"/>
    <x v="18"/>
    <x v="15"/>
    <x v="0"/>
    <x v="1"/>
    <x v="2"/>
    <x v="0"/>
    <x v="0"/>
    <x v="0"/>
    <x v="0"/>
    <x v="14"/>
    <s v="Funcionamiento (Adquisición de bienes y servicios)"/>
    <x v="40"/>
    <x v="19"/>
    <n v="1"/>
    <x v="38"/>
    <d v="2024-04-01T00:00:00"/>
    <d v="2024-12-15T00:00:00"/>
    <x v="19"/>
    <s v="Profesionales de los equipos de trabajo, Servicios de traducción, Hardware y software para Videoconferencias"/>
    <m/>
    <m/>
    <m/>
    <m/>
    <m/>
    <m/>
    <m/>
    <m/>
    <m/>
    <m/>
    <m/>
    <s v="X"/>
    <m/>
    <m/>
    <s v="X"/>
    <s v="X"/>
    <m/>
    <s v="X"/>
    <m/>
    <s v="X"/>
    <m/>
    <s v="X"/>
    <m/>
    <m/>
    <m/>
    <m/>
    <m/>
    <m/>
    <m/>
    <m/>
    <m/>
    <m/>
    <m/>
    <m/>
    <m/>
    <m/>
    <m/>
    <m/>
    <m/>
    <m/>
    <m/>
    <m/>
    <x v="14"/>
  </r>
  <r>
    <s v="Convergencia regional, _x000a_Transformación productiva, "/>
    <s v="Optimizar el modelo de operación para contribuir de manera efectiva al logro de los propósitos institucionales"/>
    <n v="0.2"/>
    <s v="OPT-124"/>
    <n v="1"/>
    <n v="1"/>
    <x v="9"/>
    <x v="9"/>
    <s v="Se debe ajustar"/>
    <s v="Maria Paula Alonso"/>
    <x v="4"/>
    <x v="19"/>
    <x v="19"/>
    <x v="18"/>
    <x v="4"/>
    <x v="4"/>
    <s v="Todos los procesos"/>
    <s v="Grupos de valor involucrados para la actividad"/>
    <x v="19"/>
    <x v="16"/>
    <x v="0"/>
    <x v="1"/>
    <x v="0"/>
    <x v="0"/>
    <x v="0"/>
    <x v="0"/>
    <x v="0"/>
    <x v="1"/>
    <s v="N/A"/>
    <x v="41"/>
    <x v="2"/>
    <n v="0.2"/>
    <x v="39"/>
    <d v="2024-01-01T00:00:00"/>
    <d v="2024-04-30T00:00:00"/>
    <x v="20"/>
    <s v="Equipo de Talento Humano"/>
    <s v="X"/>
    <m/>
    <m/>
    <m/>
    <m/>
    <m/>
    <m/>
    <m/>
    <m/>
    <m/>
    <m/>
    <s v="X"/>
    <s v="X"/>
    <m/>
    <s v="X"/>
    <s v="X"/>
    <s v="X"/>
    <s v="X"/>
    <s v="X"/>
    <s v="X"/>
    <m/>
    <m/>
    <m/>
    <s v="X"/>
    <m/>
    <m/>
    <m/>
    <m/>
    <m/>
    <m/>
    <m/>
    <m/>
    <m/>
    <m/>
    <m/>
    <m/>
    <m/>
    <m/>
    <m/>
    <m/>
    <m/>
    <m/>
    <x v="15"/>
  </r>
  <r>
    <s v="Convergencia regional, _x000a_Transformación productiva, "/>
    <s v="Optimizar el modelo de operación para contribuir de manera efectiva al logro de los propósitos institucionales"/>
    <n v="0.2"/>
    <s v="OPT-124"/>
    <n v="1"/>
    <n v="1"/>
    <x v="9"/>
    <x v="9"/>
    <s v="Se debe ajustar"/>
    <s v="Maria Paula Alonso"/>
    <x v="4"/>
    <x v="19"/>
    <x v="19"/>
    <x v="18"/>
    <x v="4"/>
    <x v="4"/>
    <s v="Todos los procesos"/>
    <s v="Grupos de valor involucrados para la actividad"/>
    <x v="19"/>
    <x v="16"/>
    <x v="0"/>
    <x v="1"/>
    <x v="0"/>
    <x v="0"/>
    <x v="0"/>
    <x v="0"/>
    <x v="0"/>
    <x v="1"/>
    <s v="N/A"/>
    <x v="42"/>
    <x v="2"/>
    <n v="0.4"/>
    <x v="40"/>
    <d v="2024-01-01T00:00:00"/>
    <d v="2024-12-31T00:00:00"/>
    <x v="20"/>
    <s v="Equipo de Talento Humano"/>
    <m/>
    <m/>
    <m/>
    <m/>
    <m/>
    <m/>
    <m/>
    <m/>
    <m/>
    <m/>
    <m/>
    <s v="X"/>
    <s v="X"/>
    <m/>
    <s v="X"/>
    <s v="X"/>
    <s v="X"/>
    <s v="X"/>
    <s v="X"/>
    <s v="X"/>
    <m/>
    <m/>
    <m/>
    <s v="X"/>
    <m/>
    <m/>
    <m/>
    <m/>
    <m/>
    <m/>
    <m/>
    <m/>
    <m/>
    <m/>
    <m/>
    <m/>
    <m/>
    <m/>
    <m/>
    <m/>
    <m/>
    <m/>
    <x v="15"/>
  </r>
  <r>
    <s v="Convergencia regional, _x000a_Transformación productiva, "/>
    <s v="Optimizar el modelo de operación para contribuir de manera efectiva al logro de los propósitos institucionales"/>
    <n v="0.2"/>
    <s v="OPT-124"/>
    <n v="1"/>
    <n v="1"/>
    <x v="9"/>
    <x v="9"/>
    <s v="Se debe ajustar"/>
    <s v="Maria Paula Alonso"/>
    <x v="4"/>
    <x v="19"/>
    <x v="19"/>
    <x v="18"/>
    <x v="4"/>
    <x v="4"/>
    <s v="Todos los procesos"/>
    <s v="Grupos de valor involucrados para la actividad"/>
    <x v="19"/>
    <x v="16"/>
    <x v="0"/>
    <x v="1"/>
    <x v="0"/>
    <x v="0"/>
    <x v="0"/>
    <x v="0"/>
    <x v="0"/>
    <x v="1"/>
    <s v="N/A"/>
    <x v="43"/>
    <x v="2"/>
    <n v="0.2"/>
    <x v="41"/>
    <d v="2024-01-01T00:00:00"/>
    <d v="2024-12-31T00:00:00"/>
    <x v="20"/>
    <s v="Equipo de Talento Humano"/>
    <m/>
    <m/>
    <m/>
    <m/>
    <m/>
    <m/>
    <m/>
    <m/>
    <m/>
    <m/>
    <m/>
    <s v="X"/>
    <s v="X"/>
    <m/>
    <s v="X"/>
    <s v="X"/>
    <s v="X"/>
    <s v="X"/>
    <s v="X"/>
    <s v="X"/>
    <m/>
    <m/>
    <m/>
    <s v="X"/>
    <m/>
    <m/>
    <m/>
    <m/>
    <m/>
    <m/>
    <m/>
    <m/>
    <m/>
    <m/>
    <m/>
    <m/>
    <m/>
    <m/>
    <m/>
    <m/>
    <m/>
    <m/>
    <x v="15"/>
  </r>
  <r>
    <s v="Convergencia regional, _x000a_Transformación productiva, "/>
    <s v="Optimizar el modelo de operación para contribuir de manera efectiva al logro de los propósitos institucionales"/>
    <n v="0.2"/>
    <s v="OPT-124"/>
    <n v="1"/>
    <n v="1"/>
    <x v="9"/>
    <x v="9"/>
    <s v="Se debe ajustar"/>
    <s v="Maria Paula Alonso"/>
    <x v="4"/>
    <x v="19"/>
    <x v="19"/>
    <x v="18"/>
    <x v="4"/>
    <x v="4"/>
    <s v="Todos los procesos"/>
    <s v="Grupos de valor involucrados para la actividad"/>
    <x v="19"/>
    <x v="16"/>
    <x v="0"/>
    <x v="1"/>
    <x v="0"/>
    <x v="0"/>
    <x v="0"/>
    <x v="0"/>
    <x v="0"/>
    <x v="1"/>
    <s v="N/A"/>
    <x v="44"/>
    <x v="2"/>
    <n v="0.2"/>
    <x v="42"/>
    <d v="2024-01-01T00:00:00"/>
    <d v="2024-12-31T00:00:00"/>
    <x v="20"/>
    <s v="Equipo de Talento Humano"/>
    <m/>
    <m/>
    <m/>
    <m/>
    <m/>
    <m/>
    <m/>
    <m/>
    <m/>
    <m/>
    <m/>
    <s v="X"/>
    <s v="X"/>
    <m/>
    <s v="X"/>
    <s v="X"/>
    <s v="X"/>
    <s v="X"/>
    <s v="X"/>
    <s v="X"/>
    <m/>
    <m/>
    <m/>
    <s v="X"/>
    <m/>
    <m/>
    <m/>
    <m/>
    <m/>
    <m/>
    <m/>
    <m/>
    <m/>
    <m/>
    <m/>
    <m/>
    <m/>
    <m/>
    <m/>
    <m/>
    <m/>
    <m/>
    <x v="15"/>
  </r>
  <r>
    <s v="Convergencia regional, _x000a_Transformación productiva, "/>
    <s v="Optimizar el modelo de operación para contribuir de manera efectiva al logro de los propósitos institucionales"/>
    <n v="0.2"/>
    <s v="OPT-124"/>
    <n v="1"/>
    <n v="1"/>
    <x v="10"/>
    <x v="10"/>
    <s v="Se debe ajustar"/>
    <s v="Luis Alejandro Gutiérrez S."/>
    <x v="3"/>
    <x v="20"/>
    <x v="20"/>
    <x v="19"/>
    <x v="7"/>
    <x v="3"/>
    <s v="Todos los procesos"/>
    <s v="usuarios internos_x000a_"/>
    <x v="20"/>
    <x v="17"/>
    <x v="0"/>
    <x v="6"/>
    <x v="6"/>
    <x v="4"/>
    <x v="0"/>
    <x v="0"/>
    <x v="0"/>
    <x v="15"/>
    <s v="Funcionamiento (Adquisición de bienes y servicios)"/>
    <x v="45"/>
    <x v="2"/>
    <n v="0.25"/>
    <x v="43"/>
    <d v="2024-01-30T00:00:00"/>
    <d v="2024-03-31T00:00:00"/>
    <x v="21"/>
    <s v="Equipo de Talento Humano"/>
    <s v="X"/>
    <m/>
    <m/>
    <m/>
    <m/>
    <m/>
    <m/>
    <m/>
    <m/>
    <m/>
    <m/>
    <s v="X"/>
    <s v="X"/>
    <m/>
    <s v="X"/>
    <s v="X"/>
    <s v="X"/>
    <s v="X"/>
    <s v="X"/>
    <s v="X"/>
    <s v="X"/>
    <m/>
    <s v="X"/>
    <s v="X"/>
    <s v="X"/>
    <m/>
    <m/>
    <m/>
    <m/>
    <m/>
    <m/>
    <m/>
    <m/>
    <m/>
    <m/>
    <m/>
    <m/>
    <m/>
    <m/>
    <m/>
    <m/>
    <m/>
    <x v="16"/>
  </r>
  <r>
    <s v="Convergencia regional, _x000a_Transformación productiva, "/>
    <s v="Optimizar el modelo de operación para contribuir de manera efectiva al logro de los propósitos institucionales"/>
    <n v="0.2"/>
    <s v="OPT-124"/>
    <n v="1"/>
    <n v="1"/>
    <x v="10"/>
    <x v="10"/>
    <s v="Se debe ajustar"/>
    <s v="Luis Alejandro Gutiérrez S."/>
    <x v="3"/>
    <x v="20"/>
    <x v="20"/>
    <x v="19"/>
    <x v="7"/>
    <x v="3"/>
    <s v="Todos los procesos"/>
    <s v="usuarios internos_x000a_"/>
    <x v="20"/>
    <x v="17"/>
    <x v="0"/>
    <x v="6"/>
    <x v="6"/>
    <x v="4"/>
    <x v="0"/>
    <x v="0"/>
    <x v="0"/>
    <x v="15"/>
    <s v="Funcionamiento (Adquisición de bienes y servicios)"/>
    <x v="46"/>
    <x v="20"/>
    <n v="0.25"/>
    <x v="44"/>
    <d v="2024-02-01T00:00:00"/>
    <d v="2024-12-15T00:00:00"/>
    <x v="22"/>
    <s v="Equipo de Talento Humano"/>
    <m/>
    <s v="X"/>
    <s v="X"/>
    <m/>
    <m/>
    <s v="X"/>
    <m/>
    <m/>
    <m/>
    <m/>
    <m/>
    <s v="X"/>
    <s v="X"/>
    <m/>
    <s v="X"/>
    <s v="X"/>
    <s v="X"/>
    <s v="X"/>
    <s v="X"/>
    <s v="X"/>
    <s v="X"/>
    <m/>
    <s v="X"/>
    <s v="X"/>
    <s v="X"/>
    <m/>
    <m/>
    <m/>
    <m/>
    <m/>
    <m/>
    <m/>
    <s v="X"/>
    <m/>
    <m/>
    <m/>
    <m/>
    <m/>
    <m/>
    <m/>
    <m/>
    <m/>
    <x v="16"/>
  </r>
  <r>
    <s v="Convergencia regional, _x000a_Transformación productiva, "/>
    <s v="Optimizar el modelo de operación para contribuir de manera efectiva al logro de los propósitos institucionales"/>
    <n v="0.2"/>
    <s v="OPT-124"/>
    <n v="1"/>
    <n v="1"/>
    <x v="10"/>
    <x v="10"/>
    <s v="Se debe ajustar"/>
    <s v="Luis Alejandro Gutiérrez S."/>
    <x v="3"/>
    <x v="20"/>
    <x v="20"/>
    <x v="19"/>
    <x v="7"/>
    <x v="3"/>
    <s v="Todos los procesos"/>
    <s v="usuarios internos_x000a_"/>
    <x v="20"/>
    <x v="17"/>
    <x v="0"/>
    <x v="6"/>
    <x v="6"/>
    <x v="4"/>
    <x v="0"/>
    <x v="0"/>
    <x v="0"/>
    <x v="15"/>
    <s v="Funcionamiento (Adquisición de bienes y servicios)"/>
    <x v="47"/>
    <x v="2"/>
    <n v="0.25"/>
    <x v="45"/>
    <d v="2024-04-01T00:00:00"/>
    <d v="2024-12-01T00:00:00"/>
    <x v="22"/>
    <s v="Equipo de Talento Humano"/>
    <s v="X"/>
    <m/>
    <m/>
    <m/>
    <m/>
    <m/>
    <m/>
    <m/>
    <m/>
    <m/>
    <m/>
    <s v="X"/>
    <s v="X"/>
    <m/>
    <s v="X"/>
    <s v="X"/>
    <s v="X"/>
    <s v="X"/>
    <s v="X"/>
    <s v="X"/>
    <s v="X"/>
    <m/>
    <s v="X"/>
    <s v="X"/>
    <s v="X"/>
    <m/>
    <m/>
    <m/>
    <m/>
    <m/>
    <m/>
    <m/>
    <m/>
    <m/>
    <m/>
    <m/>
    <m/>
    <m/>
    <m/>
    <m/>
    <m/>
    <m/>
    <x v="16"/>
  </r>
  <r>
    <s v="Convergencia regional, _x000a_Transformación productiva, "/>
    <s v="Optimizar el modelo de operación para contribuir de manera efectiva al logro de los propósitos institucionales"/>
    <n v="0.2"/>
    <s v="OPT-124"/>
    <n v="1"/>
    <n v="1"/>
    <x v="10"/>
    <x v="10"/>
    <s v="Se debe ajustar"/>
    <s v="Luis Alejandro Gutiérrez S."/>
    <x v="3"/>
    <x v="20"/>
    <x v="20"/>
    <x v="19"/>
    <x v="7"/>
    <x v="3"/>
    <s v="Todos los procesos"/>
    <s v="usuarios internos_x000a_"/>
    <x v="20"/>
    <x v="17"/>
    <x v="0"/>
    <x v="6"/>
    <x v="6"/>
    <x v="4"/>
    <x v="0"/>
    <x v="0"/>
    <x v="0"/>
    <x v="15"/>
    <s v="Funcionamiento (Adquisición de bienes y servicios)"/>
    <x v="48"/>
    <x v="2"/>
    <n v="0.25"/>
    <x v="46"/>
    <d v="2024-04-01T00:00:00"/>
    <d v="2024-12-01T00:00:00"/>
    <x v="23"/>
    <s v="Equipo de Talento Humano"/>
    <m/>
    <m/>
    <m/>
    <m/>
    <m/>
    <m/>
    <m/>
    <m/>
    <m/>
    <m/>
    <m/>
    <s v="X"/>
    <s v="X"/>
    <m/>
    <s v="X"/>
    <s v="X"/>
    <s v="X"/>
    <s v="X"/>
    <s v="X"/>
    <s v="X"/>
    <s v="X"/>
    <m/>
    <s v="X"/>
    <s v="X"/>
    <s v="X"/>
    <m/>
    <m/>
    <m/>
    <m/>
    <m/>
    <m/>
    <m/>
    <m/>
    <m/>
    <m/>
    <m/>
    <m/>
    <m/>
    <m/>
    <m/>
    <m/>
    <m/>
    <x v="16"/>
  </r>
  <r>
    <s v="Convergencia regional, _x000a_Transformación productiva, "/>
    <s v="Optimizar el modelo de operación para contribuir de manera efectiva al logro de los propósitos institucionales"/>
    <n v="0.2"/>
    <s v="OPT-124"/>
    <n v="1"/>
    <n v="1"/>
    <x v="11"/>
    <x v="11"/>
    <s v="Se debe ajustar"/>
    <s v="Yvette Araujo Hernández"/>
    <x v="3"/>
    <x v="21"/>
    <x v="21"/>
    <x v="20"/>
    <x v="8"/>
    <x v="3"/>
    <s v="Todos los procesos"/>
    <s v="Todos los procesos de la Entidad"/>
    <x v="21"/>
    <x v="18"/>
    <x v="0"/>
    <x v="1"/>
    <x v="7"/>
    <x v="8"/>
    <x v="4"/>
    <x v="0"/>
    <x v="0"/>
    <x v="16"/>
    <s v="Funcionamiento (Adquisición de bienes y servicios)"/>
    <x v="49"/>
    <x v="2"/>
    <n v="0.3"/>
    <x v="47"/>
    <d v="2024-01-01T00:00:00"/>
    <d v="2024-01-31T00:00:00"/>
    <x v="24"/>
    <s v="Equipo de Talento Humano"/>
    <s v="X"/>
    <m/>
    <m/>
    <m/>
    <m/>
    <m/>
    <m/>
    <m/>
    <m/>
    <m/>
    <m/>
    <s v="X"/>
    <s v="X"/>
    <m/>
    <s v="X"/>
    <s v="X"/>
    <s v="X"/>
    <s v="X"/>
    <s v="X"/>
    <s v="X"/>
    <s v="X"/>
    <m/>
    <s v="X"/>
    <s v="X"/>
    <s v="X"/>
    <m/>
    <m/>
    <m/>
    <m/>
    <m/>
    <m/>
    <m/>
    <m/>
    <s v="X"/>
    <s v="X"/>
    <s v="X"/>
    <s v="X"/>
    <s v="X"/>
    <s v="X"/>
    <m/>
    <m/>
    <m/>
    <x v="17"/>
  </r>
  <r>
    <s v="Convergencia regional, _x000a_Transformación productiva, "/>
    <s v="Optimizar el modelo de operación para contribuir de manera efectiva al logro de los propósitos institucionales"/>
    <n v="0.2"/>
    <s v="OPT-124"/>
    <n v="1"/>
    <n v="1"/>
    <x v="11"/>
    <x v="11"/>
    <s v="Se debe ajustar"/>
    <s v="Yvette Araujo Hernández"/>
    <x v="3"/>
    <x v="22"/>
    <x v="22"/>
    <x v="21"/>
    <x v="8"/>
    <x v="3"/>
    <s v="Todos los procesos"/>
    <s v="Todos los procesos de la Entidad"/>
    <x v="22"/>
    <x v="1"/>
    <x v="0"/>
    <x v="1"/>
    <x v="0"/>
    <x v="9"/>
    <x v="9"/>
    <x v="3"/>
    <x v="0"/>
    <x v="1"/>
    <s v="Funcionamiento (Adquisición de bienes y servicios)"/>
    <x v="50"/>
    <x v="21"/>
    <n v="0.6"/>
    <x v="48"/>
    <d v="2024-02-01T00:00:00"/>
    <d v="2024-12-16T00:00:00"/>
    <x v="24"/>
    <s v="Equipo de Talento Humano"/>
    <m/>
    <s v="X"/>
    <s v="X"/>
    <m/>
    <m/>
    <s v="X"/>
    <m/>
    <m/>
    <m/>
    <m/>
    <m/>
    <s v="X"/>
    <s v="X"/>
    <m/>
    <s v="X"/>
    <s v="X"/>
    <s v="X"/>
    <s v="X"/>
    <s v="X"/>
    <s v="X"/>
    <s v="X"/>
    <m/>
    <s v="X"/>
    <s v="X"/>
    <s v="X"/>
    <m/>
    <m/>
    <m/>
    <m/>
    <m/>
    <m/>
    <m/>
    <s v="X"/>
    <s v="X"/>
    <s v="X"/>
    <s v="X"/>
    <s v="X"/>
    <s v="X"/>
    <s v="X"/>
    <m/>
    <m/>
    <m/>
    <x v="17"/>
  </r>
  <r>
    <s v="Convergencia regional, _x000a_Transformación productiva, "/>
    <s v="Optimizar el modelo de operación para contribuir de manera efectiva al logro de los propósitos institucionales"/>
    <n v="0.2"/>
    <s v="OPT-124"/>
    <n v="1"/>
    <n v="1"/>
    <x v="11"/>
    <x v="11"/>
    <s v="Se debe ajustar"/>
    <s v="Yvette Araujo Hernández"/>
    <x v="3"/>
    <x v="23"/>
    <x v="23"/>
    <x v="22"/>
    <x v="8"/>
    <x v="3"/>
    <s v="Todos los procesos"/>
    <s v="Todos los procesos de la Entidad"/>
    <x v="23"/>
    <x v="19"/>
    <x v="0"/>
    <x v="1"/>
    <x v="2"/>
    <x v="10"/>
    <x v="10"/>
    <x v="0"/>
    <x v="0"/>
    <x v="1"/>
    <s v="Funcionamiento (Adquisición de bienes y servicios)"/>
    <x v="51"/>
    <x v="2"/>
    <n v="0.1"/>
    <x v="49"/>
    <d v="2024-12-17T00:00:00"/>
    <d v="2024-12-31T00:00:00"/>
    <x v="24"/>
    <s v="Equipo de Talento Humano"/>
    <m/>
    <m/>
    <m/>
    <m/>
    <m/>
    <m/>
    <m/>
    <m/>
    <m/>
    <m/>
    <m/>
    <s v="X"/>
    <s v="X"/>
    <m/>
    <s v="X"/>
    <s v="X"/>
    <s v="X"/>
    <s v="X"/>
    <s v="X"/>
    <s v="X"/>
    <s v="X"/>
    <m/>
    <s v="X"/>
    <s v="X"/>
    <s v="X"/>
    <m/>
    <m/>
    <m/>
    <m/>
    <m/>
    <m/>
    <m/>
    <m/>
    <s v="X"/>
    <s v="X"/>
    <s v="X"/>
    <s v="X"/>
    <s v="X"/>
    <s v="X"/>
    <m/>
    <m/>
    <m/>
    <x v="18"/>
  </r>
  <r>
    <s v="Convergencia regional, _x000a_Transformación productiva, "/>
    <s v="Optimizar el modelo de operación para contribuir de manera efectiva al logro de los propósitos institucionales"/>
    <n v="0.2"/>
    <s v="OPT-124"/>
    <n v="1"/>
    <n v="1"/>
    <x v="12"/>
    <x v="12"/>
    <s v="Se debe ajustar"/>
    <s v="Lucena Valencia"/>
    <x v="3"/>
    <x v="24"/>
    <x v="24"/>
    <x v="23"/>
    <x v="9"/>
    <x v="3"/>
    <s v="Todos los procesos"/>
    <s v="Uusuarios internos de APC-Coiombia, proveedores "/>
    <x v="24"/>
    <x v="20"/>
    <x v="0"/>
    <x v="1"/>
    <x v="0"/>
    <x v="0"/>
    <x v="0"/>
    <x v="0"/>
    <x v="0"/>
    <x v="17"/>
    <s v="Funcionamiento (Adquisición de bienes y servicios)"/>
    <x v="52"/>
    <x v="22"/>
    <n v="0.33"/>
    <x v="50"/>
    <d v="2024-02-01T00:00:00"/>
    <d v="2024-12-15T00:00:00"/>
    <x v="25"/>
    <s v="Equipo de Talento Humano"/>
    <m/>
    <s v="X"/>
    <s v="X"/>
    <m/>
    <m/>
    <s v="X"/>
    <m/>
    <m/>
    <m/>
    <m/>
    <m/>
    <s v="X"/>
    <s v="X"/>
    <m/>
    <s v="X"/>
    <s v="X"/>
    <s v="X"/>
    <s v="X"/>
    <s v="X"/>
    <s v="X"/>
    <s v="X"/>
    <m/>
    <s v="X"/>
    <s v="X"/>
    <s v="X"/>
    <m/>
    <m/>
    <m/>
    <m/>
    <m/>
    <m/>
    <m/>
    <s v="X"/>
    <m/>
    <m/>
    <m/>
    <m/>
    <m/>
    <m/>
    <m/>
    <m/>
    <m/>
    <x v="19"/>
  </r>
  <r>
    <s v="Convergencia regional, _x000a_Transformación productiva, "/>
    <s v="Optimizar el modelo de operación para contribuir de manera efectiva al logro de los propósitos institucionales"/>
    <n v="0.2"/>
    <s v="OPT-124"/>
    <n v="1"/>
    <n v="1"/>
    <x v="12"/>
    <x v="12"/>
    <s v="Se debe ajustar"/>
    <s v="Lucena Valencia"/>
    <x v="3"/>
    <x v="25"/>
    <x v="25"/>
    <x v="24"/>
    <x v="9"/>
    <x v="3"/>
    <s v="Todos los procesos"/>
    <s v="Uusuarios internos de APC-Coiombia, proveedores "/>
    <x v="25"/>
    <x v="21"/>
    <x v="0"/>
    <x v="1"/>
    <x v="2"/>
    <x v="6"/>
    <x v="6"/>
    <x v="0"/>
    <x v="0"/>
    <x v="17"/>
    <s v="Funcionamiento (Adquisición de bienes y servicios)"/>
    <x v="53"/>
    <x v="23"/>
    <n v="0.33"/>
    <x v="51"/>
    <d v="2024-04-01T00:00:00"/>
    <d v="2024-11-30T00:00:00"/>
    <x v="25"/>
    <s v="Equipo de Talento Humano"/>
    <m/>
    <s v="X"/>
    <s v="X"/>
    <m/>
    <m/>
    <s v="X"/>
    <m/>
    <m/>
    <m/>
    <m/>
    <m/>
    <m/>
    <m/>
    <m/>
    <m/>
    <m/>
    <m/>
    <m/>
    <m/>
    <m/>
    <m/>
    <m/>
    <m/>
    <m/>
    <m/>
    <m/>
    <m/>
    <m/>
    <m/>
    <m/>
    <m/>
    <m/>
    <m/>
    <m/>
    <m/>
    <m/>
    <m/>
    <m/>
    <m/>
    <m/>
    <m/>
    <m/>
    <x v="20"/>
  </r>
  <r>
    <s v="Convergencia regional, _x000a_Transformación productiva, "/>
    <s v="Optimizar el modelo de operación para contribuir de manera efectiva al logro de los propósitos institucionales"/>
    <n v="0.2"/>
    <s v="OPT-124"/>
    <n v="1"/>
    <n v="1"/>
    <x v="12"/>
    <x v="12"/>
    <s v="Se debe ajustar"/>
    <s v="Lucena Valencia"/>
    <x v="3"/>
    <x v="26"/>
    <x v="26"/>
    <x v="25"/>
    <x v="9"/>
    <x v="3"/>
    <s v="Todos los procesos"/>
    <s v="Uusuarios internos de APC-Coiombia, proveedores "/>
    <x v="26"/>
    <x v="22"/>
    <x v="0"/>
    <x v="1"/>
    <x v="0"/>
    <x v="0"/>
    <x v="0"/>
    <x v="0"/>
    <x v="0"/>
    <x v="17"/>
    <s v="Funcionamiento (Adquisición de bienes y servicios)"/>
    <x v="54"/>
    <x v="2"/>
    <n v="0.34"/>
    <x v="52"/>
    <d v="2024-02-01T00:00:00"/>
    <d v="2024-12-15T00:00:00"/>
    <x v="26"/>
    <s v="Equipo de Talento Humano"/>
    <m/>
    <m/>
    <m/>
    <m/>
    <m/>
    <m/>
    <m/>
    <m/>
    <m/>
    <m/>
    <m/>
    <s v="X"/>
    <s v="X"/>
    <m/>
    <s v="X"/>
    <s v="X"/>
    <s v="X"/>
    <s v="X"/>
    <s v="X"/>
    <s v="X"/>
    <s v="X"/>
    <m/>
    <s v="X"/>
    <s v="X"/>
    <s v="X"/>
    <m/>
    <m/>
    <m/>
    <m/>
    <m/>
    <m/>
    <m/>
    <m/>
    <m/>
    <m/>
    <m/>
    <m/>
    <m/>
    <m/>
    <m/>
    <m/>
    <m/>
    <x v="21"/>
  </r>
  <r>
    <s v="Convergencia regional, _x000a_Transformación productiva, "/>
    <s v="Optimizar el modelo de operación para contribuir de manera efectiva al logro de los propósitos institucionales"/>
    <n v="0.2"/>
    <s v="OPT-124"/>
    <n v="1"/>
    <n v="1"/>
    <x v="13"/>
    <x v="13"/>
    <s v="Se debe ajustar"/>
    <s v="Alex Alberto Rodríguez"/>
    <x v="4"/>
    <x v="27"/>
    <x v="27"/>
    <x v="26"/>
    <x v="10"/>
    <x v="4"/>
    <s v="Procesos/dependencias responsables de las actividades asIgnadas por ley."/>
    <s v="Uusuarios internos de APC-Coiombia"/>
    <x v="27"/>
    <x v="23"/>
    <x v="0"/>
    <x v="7"/>
    <x v="8"/>
    <x v="11"/>
    <x v="11"/>
    <x v="0"/>
    <x v="0"/>
    <x v="1"/>
    <s v="Funcionamiento (Adquisición de bienes y servicios)"/>
    <x v="55"/>
    <x v="2"/>
    <n v="0.5"/>
    <x v="53"/>
    <d v="2024-03-05T00:00:00"/>
    <d v="2024-03-31T00:00:00"/>
    <x v="27"/>
    <s v="Equipo de Talento Humano"/>
    <s v="X"/>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3"/>
    <x v="13"/>
    <s v="Se debe ajustar"/>
    <s v="Alex Alberto Rodríguez"/>
    <x v="4"/>
    <x v="27"/>
    <x v="27"/>
    <x v="26"/>
    <x v="10"/>
    <x v="4"/>
    <s v="Procesos/dependencias responsables de las actividades asIgnadas por ley."/>
    <s v="Uusuarios internos de APC-Coiombia"/>
    <x v="27"/>
    <x v="23"/>
    <x v="0"/>
    <x v="7"/>
    <x v="8"/>
    <x v="11"/>
    <x v="11"/>
    <x v="0"/>
    <x v="0"/>
    <x v="1"/>
    <s v="Funcionamiento (Adquisición de bienes y servicios)"/>
    <x v="56"/>
    <x v="2"/>
    <n v="0.5"/>
    <x v="54"/>
    <d v="2024-01-01T00:00:00"/>
    <d v="2024-12-15T00:00:00"/>
    <x v="27"/>
    <s v="Equipo de Talento Humano"/>
    <m/>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4"/>
    <x v="14"/>
    <s v="Se debe ajustar"/>
    <s v="Diana del Pilar Morales "/>
    <x v="4"/>
    <x v="28"/>
    <x v="28"/>
    <x v="27"/>
    <x v="11"/>
    <x v="4"/>
    <s v="Todos los procesos"/>
    <s v="Uusuarios internos de APC-Coiombia, proveedores , entidades, aliados"/>
    <x v="28"/>
    <x v="24"/>
    <x v="0"/>
    <x v="4"/>
    <x v="5"/>
    <x v="3"/>
    <x v="1"/>
    <x v="0"/>
    <x v="0"/>
    <x v="1"/>
    <n v="0"/>
    <x v="57"/>
    <x v="2"/>
    <n v="0.5"/>
    <x v="55"/>
    <d v="2024-03-15T00:00:00"/>
    <d v="2024-10-31T00:00:00"/>
    <x v="28"/>
    <s v="Equipo de Talento Humano"/>
    <m/>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4"/>
    <x v="14"/>
    <s v="Se debe ajustar"/>
    <s v="Diana del Pilar Morales "/>
    <x v="4"/>
    <x v="28"/>
    <x v="28"/>
    <x v="27"/>
    <x v="11"/>
    <x v="4"/>
    <s v="Todos los procesos"/>
    <s v="Uusuarios internos de APC-Coiombia, proveedores , entidades, aliados"/>
    <x v="28"/>
    <x v="24"/>
    <x v="0"/>
    <x v="4"/>
    <x v="5"/>
    <x v="3"/>
    <x v="1"/>
    <x v="0"/>
    <x v="0"/>
    <x v="1"/>
    <n v="0"/>
    <x v="58"/>
    <x v="2"/>
    <n v="0.5"/>
    <x v="56"/>
    <d v="2024-03-15T00:00:00"/>
    <d v="2024-10-31T00:00:00"/>
    <x v="28"/>
    <s v="Equipo de Talento Humano"/>
    <m/>
    <m/>
    <m/>
    <m/>
    <m/>
    <m/>
    <m/>
    <m/>
    <m/>
    <m/>
    <m/>
    <s v="X"/>
    <s v="X"/>
    <m/>
    <s v="X"/>
    <s v="X"/>
    <s v="X"/>
    <s v="X"/>
    <s v="X"/>
    <s v="X"/>
    <s v="X"/>
    <m/>
    <s v="X"/>
    <s v="X"/>
    <s v="X"/>
    <m/>
    <m/>
    <m/>
    <m/>
    <m/>
    <m/>
    <m/>
    <m/>
    <m/>
    <m/>
    <m/>
    <m/>
    <m/>
    <m/>
    <m/>
    <m/>
    <m/>
    <x v="22"/>
  </r>
  <r>
    <s v="Convergencia regional, _x000a_Transformación productiva, "/>
    <s v="Optimizar el modelo de operación para contribuir de manera efectiva al logro de los propósitos institucionales"/>
    <n v="0.2"/>
    <s v="OPT-124"/>
    <n v="1"/>
    <n v="1"/>
    <x v="15"/>
    <x v="15"/>
    <s v="Estados financieros elaborados y publicados"/>
    <s v="Faisuly Urrea López"/>
    <x v="3"/>
    <x v="29"/>
    <x v="29"/>
    <x v="28"/>
    <x v="12"/>
    <x v="3"/>
    <s v="Todos los procesos"/>
    <s v="Proceso de Gestión Financiera"/>
    <x v="29"/>
    <x v="25"/>
    <x v="0"/>
    <x v="8"/>
    <x v="7"/>
    <x v="8"/>
    <x v="4"/>
    <x v="0"/>
    <x v="0"/>
    <x v="1"/>
    <n v="0"/>
    <x v="59"/>
    <x v="2"/>
    <n v="0.5"/>
    <x v="57"/>
    <d v="2024-01-01T00:00:00"/>
    <d v="2024-12-31T00:00:00"/>
    <x v="29"/>
    <s v="Personal del proceso"/>
    <m/>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5"/>
    <x v="15"/>
    <s v="Estados financieros elaborados y publicados"/>
    <s v="Faisuly Urrea López"/>
    <x v="3"/>
    <x v="29"/>
    <x v="29"/>
    <x v="28"/>
    <x v="12"/>
    <x v="3"/>
    <s v="Todos los procesos"/>
    <s v="Proceso de Gestión Financiera"/>
    <x v="29"/>
    <x v="25"/>
    <x v="0"/>
    <x v="8"/>
    <x v="7"/>
    <x v="8"/>
    <x v="4"/>
    <x v="0"/>
    <x v="0"/>
    <x v="1"/>
    <n v="0"/>
    <x v="60"/>
    <x v="2"/>
    <n v="0.5"/>
    <x v="58"/>
    <d v="2024-01-01T00:00:00"/>
    <d v="2024-12-31T00:00:00"/>
    <x v="30"/>
    <s v="Personal del proceso"/>
    <m/>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6"/>
    <x v="16"/>
    <s v="Se debe ajustar"/>
    <s v="María Victoria Losada"/>
    <x v="4"/>
    <x v="30"/>
    <x v="30"/>
    <x v="29"/>
    <x v="13"/>
    <x v="4"/>
    <s v="Direccionamiento Estratégico y Planeación"/>
    <s v="usuarios internos_x000a_Cabeza de sector, DNP"/>
    <x v="30"/>
    <x v="26"/>
    <x v="0"/>
    <x v="9"/>
    <x v="9"/>
    <x v="12"/>
    <x v="1"/>
    <x v="0"/>
    <x v="0"/>
    <x v="1"/>
    <n v="0"/>
    <x v="61"/>
    <x v="2"/>
    <n v="0.2"/>
    <x v="59"/>
    <d v="2024-01-02T00:00:00"/>
    <d v="2024-02-15T00:00:00"/>
    <x v="31"/>
    <s v="Equipo de Talento Humano"/>
    <s v="X"/>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6"/>
    <x v="16"/>
    <s v="Se debe ajustar"/>
    <s v="María Victoria Losada"/>
    <x v="4"/>
    <x v="30"/>
    <x v="30"/>
    <x v="29"/>
    <x v="13"/>
    <x v="4"/>
    <s v="Direccionamiento Estratégico y Planeación"/>
    <s v="usuarios internos_x000a_Cabeza de sector, DNP"/>
    <x v="30"/>
    <x v="26"/>
    <x v="0"/>
    <x v="9"/>
    <x v="9"/>
    <x v="12"/>
    <x v="1"/>
    <x v="0"/>
    <x v="0"/>
    <x v="1"/>
    <n v="0"/>
    <x v="62"/>
    <x v="2"/>
    <n v="0.8"/>
    <x v="60"/>
    <d v="2024-01-02T00:00:00"/>
    <d v="2024-12-31T00:00:00"/>
    <x v="31"/>
    <s v="Equipo de Talento Humano"/>
    <m/>
    <m/>
    <m/>
    <m/>
    <m/>
    <m/>
    <m/>
    <m/>
    <m/>
    <m/>
    <m/>
    <s v="X"/>
    <s v="X"/>
    <m/>
    <s v="X"/>
    <s v="X"/>
    <s v="X"/>
    <s v="X"/>
    <s v="X"/>
    <s v="X"/>
    <s v="X"/>
    <m/>
    <s v="X"/>
    <s v="X"/>
    <s v="X"/>
    <m/>
    <m/>
    <m/>
    <m/>
    <m/>
    <m/>
    <m/>
    <m/>
    <m/>
    <m/>
    <m/>
    <m/>
    <m/>
    <m/>
    <m/>
    <m/>
    <m/>
    <x v="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I1:I2" firstHeaderRow="1" firstDataRow="1" firstDataCol="0"/>
  <pivotFields count="80">
    <pivotField showAll="0"/>
    <pivotField showAll="0"/>
    <pivotField numFmtId="9" showAll="0"/>
    <pivotField showAll="0"/>
    <pivotField numFmtId="9" showAll="0"/>
    <pivotField numFmtId="9"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numFmtId="9" showAll="0"/>
    <pivotField numFmtId="9" showAll="0"/>
    <pivotField numFmtId="9" showAll="0"/>
    <pivotField numFmtId="9" showAll="0"/>
    <pivotField showAll="0"/>
    <pivotField showAll="0"/>
    <pivotField showAll="0"/>
    <pivotField showAll="0"/>
    <pivotField numFmtId="9" showAll="0"/>
    <pivotField showAll="0"/>
    <pivotField numFmtId="14"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Cuenta de Cod Producto"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8" minRefreshableVersion="3" rowGrandTotals="0" colGrandTotals="0" itemPrintTitles="1" createdVersion="8" indent="0" compact="0" compactData="0" multipleFieldFilters="0">
  <location ref="A11:F42" firstHeaderRow="1" firstDataRow="1" firstDataCol="6"/>
  <pivotFields count="80">
    <pivotField compact="0" outline="0" showAll="0" defaultSubtotal="0"/>
    <pivotField compact="0" outline="0" showAll="0" defaultSubtotal="0"/>
    <pivotField compact="0" numFmtId="9" outline="0" showAll="0" defaultSubtotal="0"/>
    <pivotField compact="0" outline="0" showAll="0" defaultSubtotal="0"/>
    <pivotField compact="0" numFmtId="9" outline="0" showAll="0" defaultSubtotal="0"/>
    <pivotField compact="0" numFmtId="9" outline="0" showAll="0" defaultSubtotal="0"/>
    <pivotField compact="0" outline="0" subtotalTop="0" showAll="0" defaultSubtotal="0"/>
    <pivotField axis="axisRow" compact="0" outline="0" showAll="0" defaultSubtotal="0">
      <items count="17">
        <item x="1"/>
        <item x="5"/>
        <item x="15"/>
        <item x="8"/>
        <item x="0"/>
        <item x="14"/>
        <item x="13"/>
        <item x="10"/>
        <item x="11"/>
        <item x="16"/>
        <item x="12"/>
        <item x="4"/>
        <item x="6"/>
        <item x="9"/>
        <item x="2"/>
        <item x="3"/>
        <item x="7"/>
      </items>
    </pivotField>
    <pivotField compact="0" outline="0" showAll="0" defaultSubtotal="0"/>
    <pivotField compact="0" outline="0" showAll="0" defaultSubtotal="0"/>
    <pivotField compact="0" outline="0" showAll="0" defaultSubtotal="0">
      <items count="5">
        <item x="3"/>
        <item x="0"/>
        <item x="1"/>
        <item x="2"/>
        <item x="4"/>
      </items>
    </pivotField>
    <pivotField compact="0" outline="0" subtotalTop="0" showAll="0" defaultSubtotal="0"/>
    <pivotField axis="axisRow" compact="0" outline="0" showAll="0" defaultSubtotal="0">
      <items count="31">
        <item x="0"/>
        <item x="18"/>
        <item x="8"/>
        <item x="26"/>
        <item x="6"/>
        <item x="1"/>
        <item x="28"/>
        <item x="19"/>
        <item x="21"/>
        <item x="27"/>
        <item x="25"/>
        <item x="11"/>
        <item x="12"/>
        <item x="29"/>
        <item x="7"/>
        <item x="23"/>
        <item x="17"/>
        <item x="4"/>
        <item x="24"/>
        <item x="22"/>
        <item x="20"/>
        <item x="16"/>
        <item x="9"/>
        <item x="30"/>
        <item x="15"/>
        <item x="2"/>
        <item x="10"/>
        <item x="5"/>
        <item x="13"/>
        <item x="14"/>
        <item x="3"/>
      </items>
    </pivotField>
    <pivotField axis="axisRow" compact="0" outline="0" showAll="0" defaultSubtotal="0">
      <items count="30">
        <item x="19"/>
        <item x="6"/>
        <item x="11"/>
        <item x="9"/>
        <item x="5"/>
        <item x="13"/>
        <item x="24"/>
        <item x="12"/>
        <item x="10"/>
        <item x="28"/>
        <item x="4"/>
        <item x="8"/>
        <item x="17"/>
        <item x="25"/>
        <item x="14"/>
        <item x="23"/>
        <item x="27"/>
        <item x="0"/>
        <item x="20"/>
        <item x="2"/>
        <item x="1"/>
        <item x="22"/>
        <item x="16"/>
        <item x="21"/>
        <item x="26"/>
        <item x="15"/>
        <item x="18"/>
        <item x="29"/>
        <item x="3"/>
        <item x="7"/>
      </items>
    </pivotField>
    <pivotField compact="0" outline="0" showAll="0" defaultSubtotal="0">
      <items count="14">
        <item x="3"/>
        <item x="13"/>
        <item x="10"/>
        <item x="7"/>
        <item x="9"/>
        <item x="4"/>
        <item x="6"/>
        <item x="8"/>
        <item x="12"/>
        <item x="11"/>
        <item x="1"/>
        <item x="2"/>
        <item x="5"/>
        <item x="0"/>
      </items>
    </pivotField>
    <pivotField compact="0" outline="0" showAll="0" defaultSubtotal="0">
      <items count="5">
        <item x="3"/>
        <item x="0"/>
        <item x="1"/>
        <item x="2"/>
        <item x="4"/>
      </items>
    </pivotField>
    <pivotField compact="0" outline="0" showAll="0" defaultSubtotal="0"/>
    <pivotField compact="0" outline="0" showAll="0" defaultSubtotal="0"/>
    <pivotField axis="axisRow" compact="0" outline="0" showAll="0" defaultSubtotal="0">
      <items count="31">
        <item x="22"/>
        <item x="5"/>
        <item x="1"/>
        <item x="21"/>
        <item x="10"/>
        <item x="27"/>
        <item x="13"/>
        <item x="14"/>
        <item x="23"/>
        <item x="29"/>
        <item x="18"/>
        <item x="24"/>
        <item x="26"/>
        <item x="12"/>
        <item x="6"/>
        <item x="7"/>
        <item x="2"/>
        <item x="8"/>
        <item x="16"/>
        <item x="4"/>
        <item x="28"/>
        <item x="9"/>
        <item x="30"/>
        <item x="17"/>
        <item x="3"/>
        <item x="25"/>
        <item x="0"/>
        <item x="19"/>
        <item x="15"/>
        <item x="20"/>
        <item x="11"/>
      </items>
    </pivotField>
    <pivotField axis="axisRow" compact="0" outline="0" showAll="0" defaultSubtotal="0">
      <items count="28">
        <item x="24"/>
        <item x="5"/>
        <item x="23"/>
        <item x="26"/>
        <item x="11"/>
        <item x="6"/>
        <item x="21"/>
        <item x="10"/>
        <item x="22"/>
        <item x="9"/>
        <item x="25"/>
        <item x="15"/>
        <item x="17"/>
        <item x="16"/>
        <item x="8"/>
        <item x="20"/>
        <item x="19"/>
        <item x="18"/>
        <item x="2"/>
        <item x="14"/>
        <item x="7"/>
        <item x="1"/>
        <item x="0"/>
        <item x="3"/>
        <item x="12"/>
        <item x="13"/>
        <item x="4"/>
        <item m="1" x="27"/>
      </items>
    </pivotField>
    <pivotField axis="axisRow" compact="0" outline="0" showAll="0" defaultSubtotal="0">
      <items count="1">
        <item x="0"/>
      </items>
    </pivotField>
    <pivotField compact="0" outline="0" showAll="0" defaultSubtotal="0"/>
    <pivotField compact="0" numFmtId="9" outline="0" showAll="0" defaultSubtotal="0"/>
    <pivotField compact="0" numFmtId="9" outline="0" showAll="0" defaultSubtotal="0"/>
    <pivotField compact="0" numFmtId="9" outline="0" showAll="0" defaultSubtotal="0"/>
    <pivotField compact="0" numFmtId="9" outline="0" showAll="0" defaultSubtotal="0"/>
    <pivotField compact="0" numFmtId="9"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9" outline="0" showAll="0" defaultSubtotal="0"/>
    <pivotField compact="0" outline="0" showAll="0" defaultSubtotal="0"/>
    <pivotField compact="0" numFmtId="14" outline="0" showAll="0" defaultSubtotal="0"/>
    <pivotField compact="0" numFmtId="14"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6">
    <field x="7"/>
    <field x="12"/>
    <field x="13"/>
    <field x="20"/>
    <field x="18"/>
    <field x="19"/>
  </rowFields>
  <rowItems count="31">
    <i>
      <x/>
      <x v="30"/>
      <x v="28"/>
      <x/>
      <x v="24"/>
      <x v="23"/>
    </i>
    <i>
      <x v="1"/>
      <x v="24"/>
      <x v="14"/>
      <x/>
      <x v="28"/>
      <x v="24"/>
    </i>
    <i>
      <x v="2"/>
      <x v="13"/>
      <x v="9"/>
      <x/>
      <x v="9"/>
      <x v="10"/>
    </i>
    <i>
      <x v="3"/>
      <x v="1"/>
      <x v="12"/>
      <x/>
      <x v="10"/>
      <x v="11"/>
    </i>
    <i>
      <x v="4"/>
      <x/>
      <x v="17"/>
      <x/>
      <x v="26"/>
      <x v="22"/>
    </i>
    <i r="1">
      <x v="5"/>
      <x v="20"/>
      <x/>
      <x v="2"/>
      <x v="21"/>
    </i>
    <i r="1">
      <x v="25"/>
      <x v="19"/>
      <x/>
      <x v="16"/>
      <x v="18"/>
    </i>
    <i>
      <x v="5"/>
      <x v="6"/>
      <x v="16"/>
      <x/>
      <x v="20"/>
      <x/>
    </i>
    <i>
      <x v="6"/>
      <x v="9"/>
      <x v="24"/>
      <x/>
      <x v="5"/>
      <x v="2"/>
    </i>
    <i>
      <x v="7"/>
      <x v="20"/>
      <x/>
      <x/>
      <x v="29"/>
      <x v="12"/>
    </i>
    <i>
      <x v="8"/>
      <x v="8"/>
      <x v="18"/>
      <x/>
      <x v="3"/>
      <x v="17"/>
    </i>
    <i r="1">
      <x v="15"/>
      <x v="21"/>
      <x/>
      <x v="8"/>
      <x v="16"/>
    </i>
    <i r="1">
      <x v="19"/>
      <x v="23"/>
      <x/>
      <x/>
      <x v="21"/>
    </i>
    <i>
      <x v="9"/>
      <x v="23"/>
      <x v="27"/>
      <x/>
      <x v="22"/>
      <x v="3"/>
    </i>
    <i>
      <x v="10"/>
      <x v="3"/>
      <x v="13"/>
      <x/>
      <x v="12"/>
      <x v="8"/>
    </i>
    <i r="1">
      <x v="10"/>
      <x v="6"/>
      <x/>
      <x v="25"/>
      <x v="6"/>
    </i>
    <i r="1">
      <x v="18"/>
      <x v="15"/>
      <x/>
      <x v="11"/>
      <x v="15"/>
    </i>
    <i>
      <x v="11"/>
      <x v="28"/>
      <x v="7"/>
      <x/>
      <x v="6"/>
      <x v="7"/>
    </i>
    <i r="1">
      <x v="29"/>
      <x v="5"/>
      <x/>
      <x v="7"/>
      <x v="4"/>
    </i>
    <i>
      <x v="12"/>
      <x v="21"/>
      <x v="25"/>
      <x/>
      <x v="18"/>
      <x v="25"/>
    </i>
    <i>
      <x v="13"/>
      <x v="7"/>
      <x v="26"/>
      <x/>
      <x v="27"/>
      <x v="13"/>
    </i>
    <i>
      <x v="14"/>
      <x v="2"/>
      <x v="29"/>
      <x/>
      <x v="17"/>
      <x v="20"/>
    </i>
    <i r="1">
      <x v="4"/>
      <x v="1"/>
      <x/>
      <x v="14"/>
      <x v="5"/>
    </i>
    <i r="1">
      <x v="11"/>
      <x v="8"/>
      <x/>
      <x v="30"/>
      <x v="9"/>
    </i>
    <i r="1">
      <x v="14"/>
      <x v="1"/>
      <x/>
      <x v="15"/>
      <x v="5"/>
    </i>
    <i r="1">
      <x v="17"/>
      <x v="10"/>
      <x/>
      <x v="19"/>
      <x v="26"/>
    </i>
    <i r="1">
      <x v="22"/>
      <x v="11"/>
      <x/>
      <x v="21"/>
      <x v="14"/>
    </i>
    <i r="1">
      <x v="26"/>
      <x v="3"/>
      <x/>
      <x v="4"/>
      <x v="21"/>
    </i>
    <i r="1">
      <x v="27"/>
      <x v="4"/>
      <x/>
      <x v="1"/>
      <x v="1"/>
    </i>
    <i>
      <x v="15"/>
      <x v="12"/>
      <x v="2"/>
      <x/>
      <x v="13"/>
      <x v="21"/>
    </i>
    <i>
      <x v="16"/>
      <x v="16"/>
      <x v="22"/>
      <x/>
      <x v="23"/>
      <x v="19"/>
    </i>
  </rowItems>
  <colItems count="1">
    <i/>
  </colItem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Dirección__responsable_del_Producto" sourceName="Dirección  responsable del Producto">
  <pivotTables>
    <pivotTable tabId="2" name="TablaDinámica2"/>
  </pivotTables>
  <data>
    <tabular pivotCacheId="119336780">
      <items count="5">
        <i x="3" s="1"/>
        <i x="0" s="1"/>
        <i x="1" s="1"/>
        <i x="2"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Dirección__responsable_del_Subproducto" sourceName="Dirección  responsable del Subproducto">
  <pivotTables>
    <pivotTable tabId="2" name="TablaDinámica2"/>
  </pivotTables>
  <data>
    <tabular pivotCacheId="119336780">
      <items count="5">
        <i x="3" s="1"/>
        <i x="0" s="1"/>
        <i x="1" s="1"/>
        <i x="2" s="1"/>
        <i x="4"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Proceso_Responsable_del_subproducto" sourceName="Proceso Responsable del subproducto">
  <pivotTables>
    <pivotTable tabId="2" name="TablaDinámica2"/>
  </pivotTables>
  <data>
    <tabular pivotCacheId="119336780">
      <items count="14">
        <i x="3" s="1"/>
        <i x="13" s="1"/>
        <i x="10" s="1"/>
        <i x="7" s="1"/>
        <i x="9" s="1"/>
        <i x="4" s="1"/>
        <i x="6" s="1"/>
        <i x="8" s="1"/>
        <i x="12" s="1"/>
        <i x="11" s="1"/>
        <i x="1" s="1"/>
        <i x="2" s="1"/>
        <i x="5"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Dirección  responsable del Producto" cache="SegmentaciónDeDatos_Dirección__responsable_del_Producto" caption="Dirección  responsable del Producto" style="SlicerStyleLight6" rowHeight="216000"/>
  <slicer name="Dirección  responsable del Subproducto" cache="SegmentaciónDeDatos_Dirección__responsable_del_Subproducto" caption="Dirección  responsable del Subproducto" style="SlicerStyleLight6" rowHeight="216000"/>
  <slicer name="Proceso Responsable del subproducto" cache="SegmentaciónDeDatos_Proceso_Responsable_del_subproducto" caption="Proceso Responsable del subproducto" columnCount="3" style="SlicerStyleLight6" rowHeight="180000"/>
</slic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F14" dT="2024-06-14T15:40:27.76" personId="{22214EDF-3E0A-44FA-9D89-B0FD3807EFCF}" id="{918A771B-4AB3-4F95-908F-6DF363C28D9F}">
    <text>Se divide en dos el peso de la primera actividad (60%) pq en la segunda no habia porcentaje</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
  <sheetViews>
    <sheetView showGridLines="0" topLeftCell="D1" zoomScale="87" workbookViewId="0">
      <selection activeCell="V9" sqref="V9"/>
    </sheetView>
  </sheetViews>
  <sheetFormatPr baseColWidth="10" defaultColWidth="11.375" defaultRowHeight="14.25"/>
  <cols>
    <col min="1" max="1" width="4.125" bestFit="1" customWidth="1"/>
    <col min="2" max="2" width="6.375" bestFit="1" customWidth="1"/>
    <col min="3" max="3" width="5.75" bestFit="1" customWidth="1"/>
    <col min="4" max="4" width="11.625" bestFit="1" customWidth="1"/>
    <col min="5" max="5" width="27.875" customWidth="1"/>
    <col min="11" max="11" width="11.375" customWidth="1"/>
    <col min="14" max="14" width="4.125" bestFit="1" customWidth="1"/>
    <col min="15" max="15" width="6.625" customWidth="1"/>
    <col min="16" max="16" width="7.25" customWidth="1"/>
    <col min="20" max="20" width="4.75" customWidth="1"/>
    <col min="21" max="21" width="59.125" customWidth="1"/>
    <col min="22" max="22" width="57.625" customWidth="1"/>
    <col min="25" max="25" width="15.25" customWidth="1"/>
    <col min="26" max="26" width="52" customWidth="1"/>
    <col min="28" max="28" width="4.125" bestFit="1" customWidth="1"/>
  </cols>
  <sheetData>
    <row r="1" spans="1:33" s="69" customFormat="1" ht="31.5" customHeight="1">
      <c r="A1" s="73" t="s">
        <v>0</v>
      </c>
      <c r="B1" s="73" t="s">
        <v>1</v>
      </c>
      <c r="C1" s="73" t="s">
        <v>2</v>
      </c>
      <c r="D1" s="73" t="s">
        <v>3</v>
      </c>
      <c r="E1" s="73" t="s">
        <v>4</v>
      </c>
      <c r="N1" s="73" t="s">
        <v>0</v>
      </c>
      <c r="O1" s="73" t="s">
        <v>1</v>
      </c>
      <c r="P1" s="73" t="s">
        <v>2</v>
      </c>
      <c r="Q1" s="73" t="s">
        <v>3</v>
      </c>
      <c r="R1" s="73" t="s">
        <v>4</v>
      </c>
    </row>
    <row r="2" spans="1:33" ht="15">
      <c r="A2" s="68" t="s">
        <v>5</v>
      </c>
      <c r="B2" s="74">
        <v>0.05</v>
      </c>
      <c r="C2" s="74">
        <v>0.3</v>
      </c>
      <c r="D2" s="74">
        <v>0.75</v>
      </c>
      <c r="E2" s="74">
        <v>1</v>
      </c>
      <c r="G2" s="76" t="s">
        <v>6</v>
      </c>
      <c r="H2" s="240" t="s">
        <v>7</v>
      </c>
      <c r="I2" s="240"/>
      <c r="J2" s="240"/>
      <c r="K2" s="240"/>
      <c r="L2" s="240"/>
      <c r="N2" s="68" t="s">
        <v>5</v>
      </c>
      <c r="O2" s="74">
        <v>0</v>
      </c>
      <c r="P2" s="74">
        <v>0.33333333333333331</v>
      </c>
      <c r="Q2" s="74">
        <v>0.66666666666666663</v>
      </c>
      <c r="R2" s="74">
        <v>1</v>
      </c>
    </row>
    <row r="3" spans="1:33" ht="16.5" customHeight="1">
      <c r="A3" s="75" t="s">
        <v>8</v>
      </c>
      <c r="B3" s="75">
        <v>0</v>
      </c>
      <c r="C3" s="75">
        <v>0</v>
      </c>
      <c r="D3" s="75">
        <v>0</v>
      </c>
      <c r="E3" s="75">
        <v>2</v>
      </c>
      <c r="G3" s="69" t="s">
        <v>9</v>
      </c>
      <c r="H3" s="244" t="s">
        <v>10</v>
      </c>
      <c r="I3" s="244"/>
      <c r="J3" s="244"/>
      <c r="K3" s="244"/>
      <c r="L3" s="244"/>
      <c r="N3" s="75" t="s">
        <v>8</v>
      </c>
      <c r="O3" s="79">
        <v>0.6</v>
      </c>
      <c r="P3" s="79">
        <v>0.6</v>
      </c>
      <c r="Q3" s="79">
        <v>0.6</v>
      </c>
      <c r="R3" s="79">
        <v>0.6</v>
      </c>
    </row>
    <row r="4" spans="1:33" ht="32.25" customHeight="1">
      <c r="G4" s="77" t="s">
        <v>11</v>
      </c>
      <c r="H4" s="243" t="s">
        <v>12</v>
      </c>
      <c r="I4" s="243"/>
      <c r="J4" s="243"/>
      <c r="K4" s="243"/>
      <c r="L4" s="243"/>
      <c r="N4" s="73" t="s">
        <v>13</v>
      </c>
      <c r="O4" s="73" t="s">
        <v>1</v>
      </c>
      <c r="P4" s="73" t="s">
        <v>2</v>
      </c>
      <c r="Q4" s="73" t="s">
        <v>3</v>
      </c>
      <c r="R4" s="73" t="s">
        <v>4</v>
      </c>
    </row>
    <row r="5" spans="1:33" ht="15">
      <c r="G5" s="78" t="s">
        <v>8</v>
      </c>
      <c r="H5" s="246" t="s">
        <v>14</v>
      </c>
      <c r="I5" s="246"/>
      <c r="J5" s="246"/>
      <c r="K5" s="246"/>
      <c r="L5" s="246"/>
      <c r="N5" s="68" t="s">
        <v>5</v>
      </c>
      <c r="O5" s="74">
        <v>0.25</v>
      </c>
      <c r="P5" s="74">
        <v>0.5</v>
      </c>
      <c r="Q5" s="74">
        <v>0.75</v>
      </c>
      <c r="R5" s="74">
        <v>1</v>
      </c>
    </row>
    <row r="6" spans="1:33" ht="15">
      <c r="A6" s="80"/>
      <c r="B6" s="80"/>
      <c r="C6" s="80"/>
      <c r="D6" s="80"/>
      <c r="E6" s="80"/>
      <c r="G6" s="81"/>
      <c r="H6" s="82"/>
      <c r="I6" s="82"/>
      <c r="J6" s="82"/>
      <c r="K6" s="82"/>
      <c r="L6" s="82"/>
      <c r="N6" s="75" t="s">
        <v>8</v>
      </c>
      <c r="O6" s="79">
        <v>1</v>
      </c>
      <c r="P6" s="79">
        <v>1</v>
      </c>
      <c r="Q6" s="79">
        <v>1</v>
      </c>
      <c r="R6" s="79">
        <v>1</v>
      </c>
    </row>
    <row r="7" spans="1:33" ht="20.25" customHeight="1">
      <c r="A7" s="76" t="s">
        <v>15</v>
      </c>
      <c r="B7" s="240" t="s">
        <v>16</v>
      </c>
      <c r="C7" s="240"/>
      <c r="D7" s="240"/>
      <c r="E7" s="240"/>
      <c r="G7" s="76" t="s">
        <v>17</v>
      </c>
      <c r="H7" s="240" t="s">
        <v>16</v>
      </c>
      <c r="I7" s="240"/>
      <c r="J7" s="240"/>
      <c r="K7" s="240"/>
      <c r="L7" s="240"/>
      <c r="N7" s="76" t="s">
        <v>18</v>
      </c>
      <c r="O7" s="240" t="s">
        <v>16</v>
      </c>
      <c r="P7" s="240"/>
      <c r="Q7" s="240"/>
      <c r="R7" s="240"/>
      <c r="S7" s="240"/>
    </row>
    <row r="8" spans="1:33" ht="16.5" customHeight="1">
      <c r="A8" s="69" t="s">
        <v>5</v>
      </c>
      <c r="B8" s="241" t="s">
        <v>19</v>
      </c>
      <c r="C8" s="241"/>
      <c r="D8" s="241"/>
      <c r="E8" s="241"/>
      <c r="G8" s="69" t="s">
        <v>5</v>
      </c>
      <c r="H8" s="241" t="s">
        <v>20</v>
      </c>
      <c r="I8" s="241"/>
      <c r="J8" s="241"/>
      <c r="K8" s="241"/>
      <c r="L8" s="241"/>
      <c r="N8" s="69" t="s">
        <v>5</v>
      </c>
      <c r="O8" s="241" t="s">
        <v>21</v>
      </c>
      <c r="P8" s="241"/>
      <c r="Q8" s="241"/>
      <c r="R8" s="241"/>
      <c r="S8" s="241"/>
      <c r="AB8" s="76" t="s">
        <v>22</v>
      </c>
      <c r="AC8" s="240" t="s">
        <v>16</v>
      </c>
      <c r="AD8" s="240"/>
      <c r="AE8" s="240"/>
      <c r="AF8" s="240"/>
      <c r="AG8" s="240"/>
    </row>
    <row r="9" spans="1:33" ht="34.5" customHeight="1">
      <c r="A9" s="77" t="s">
        <v>8</v>
      </c>
      <c r="B9" s="242" t="s">
        <v>23</v>
      </c>
      <c r="C9" s="242"/>
      <c r="D9" s="242"/>
      <c r="E9" s="242"/>
      <c r="G9" s="77" t="s">
        <v>8</v>
      </c>
      <c r="H9" s="242" t="s">
        <v>24</v>
      </c>
      <c r="I9" s="242"/>
      <c r="J9" s="242"/>
      <c r="K9" s="242"/>
      <c r="L9" s="242"/>
      <c r="N9" s="77" t="s">
        <v>8</v>
      </c>
      <c r="O9" s="242" t="s">
        <v>25</v>
      </c>
      <c r="P9" s="242"/>
      <c r="Q9" s="242"/>
      <c r="R9" s="242"/>
      <c r="S9" s="242"/>
      <c r="AB9" s="69" t="s">
        <v>5</v>
      </c>
      <c r="AC9" s="241" t="s">
        <v>26</v>
      </c>
      <c r="AD9" s="241"/>
      <c r="AE9" s="241"/>
      <c r="AF9" s="241"/>
      <c r="AG9" s="241"/>
    </row>
    <row r="10" spans="1:33" ht="32.25" customHeight="1">
      <c r="AB10" s="77" t="s">
        <v>8</v>
      </c>
      <c r="AC10" s="242" t="s">
        <v>27</v>
      </c>
      <c r="AD10" s="242"/>
      <c r="AE10" s="242"/>
      <c r="AF10" s="242"/>
      <c r="AG10" s="242"/>
    </row>
    <row r="11" spans="1:33" ht="15">
      <c r="A11" s="76" t="s">
        <v>28</v>
      </c>
      <c r="B11" s="240" t="s">
        <v>16</v>
      </c>
      <c r="C11" s="240"/>
      <c r="D11" s="240"/>
      <c r="E11" s="240"/>
      <c r="G11" s="76" t="s">
        <v>29</v>
      </c>
      <c r="H11" s="240" t="s">
        <v>16</v>
      </c>
      <c r="I11" s="240"/>
      <c r="J11" s="240"/>
      <c r="K11" s="240"/>
      <c r="T11" s="76" t="s">
        <v>30</v>
      </c>
      <c r="U11" s="240" t="s">
        <v>31</v>
      </c>
      <c r="V11" s="240"/>
      <c r="W11" s="240"/>
      <c r="X11" s="240"/>
      <c r="Y11" s="240"/>
      <c r="Z11" s="240"/>
    </row>
    <row r="12" spans="1:33">
      <c r="A12" s="69" t="s">
        <v>5</v>
      </c>
      <c r="B12" s="244" t="s">
        <v>32</v>
      </c>
      <c r="C12" s="244"/>
      <c r="D12" s="244"/>
      <c r="E12" s="244"/>
      <c r="G12" s="69" t="s">
        <v>5</v>
      </c>
      <c r="H12" s="244" t="s">
        <v>33</v>
      </c>
      <c r="I12" s="244"/>
      <c r="J12" s="244"/>
      <c r="K12" s="244"/>
      <c r="T12" s="69" t="s">
        <v>5</v>
      </c>
      <c r="U12" s="245" t="s">
        <v>34</v>
      </c>
      <c r="V12" s="245"/>
      <c r="W12" s="245"/>
      <c r="X12" s="245"/>
      <c r="Y12" s="245"/>
      <c r="Z12" s="245"/>
    </row>
    <row r="13" spans="1:33">
      <c r="A13" s="77" t="s">
        <v>8</v>
      </c>
      <c r="B13" s="242" t="s">
        <v>35</v>
      </c>
      <c r="C13" s="242"/>
      <c r="D13" s="242"/>
      <c r="E13" s="242"/>
      <c r="G13" s="77" t="s">
        <v>8</v>
      </c>
      <c r="H13" s="243" t="s">
        <v>36</v>
      </c>
      <c r="I13" s="243"/>
      <c r="J13" s="243"/>
      <c r="K13" s="243"/>
      <c r="T13" s="69" t="s">
        <v>8</v>
      </c>
      <c r="U13" t="s">
        <v>37</v>
      </c>
    </row>
    <row r="16" spans="1:33" ht="15">
      <c r="U16" s="76" t="s">
        <v>38</v>
      </c>
      <c r="V16" s="76" t="s">
        <v>39</v>
      </c>
    </row>
    <row r="17" spans="21:22" ht="28.5">
      <c r="U17" s="67" t="s">
        <v>40</v>
      </c>
      <c r="V17" s="67" t="s">
        <v>41</v>
      </c>
    </row>
    <row r="18" spans="21:22" ht="42.75">
      <c r="U18" s="67" t="s">
        <v>42</v>
      </c>
      <c r="V18" s="67" t="s">
        <v>43</v>
      </c>
    </row>
    <row r="19" spans="21:22" ht="28.5">
      <c r="U19" s="67" t="s">
        <v>44</v>
      </c>
      <c r="V19" s="67" t="s">
        <v>45</v>
      </c>
    </row>
    <row r="20" spans="21:22" ht="42.75">
      <c r="U20" s="67" t="s">
        <v>46</v>
      </c>
      <c r="V20" s="67" t="s">
        <v>47</v>
      </c>
    </row>
  </sheetData>
  <mergeCells count="24">
    <mergeCell ref="H2:L2"/>
    <mergeCell ref="H3:L3"/>
    <mergeCell ref="H4:L4"/>
    <mergeCell ref="H5:L5"/>
    <mergeCell ref="H9:L9"/>
    <mergeCell ref="H7:L7"/>
    <mergeCell ref="H8:L8"/>
    <mergeCell ref="AC8:AG8"/>
    <mergeCell ref="AC9:AG9"/>
    <mergeCell ref="AC10:AG10"/>
    <mergeCell ref="H11:K11"/>
    <mergeCell ref="H12:K12"/>
    <mergeCell ref="U12:Z12"/>
    <mergeCell ref="U11:Z11"/>
    <mergeCell ref="O7:S7"/>
    <mergeCell ref="O8:S8"/>
    <mergeCell ref="O9:S9"/>
    <mergeCell ref="B13:E13"/>
    <mergeCell ref="H13:K13"/>
    <mergeCell ref="B11:E11"/>
    <mergeCell ref="B12:E12"/>
    <mergeCell ref="B7:E7"/>
    <mergeCell ref="B8:E8"/>
    <mergeCell ref="B9:E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49"/>
  <sheetViews>
    <sheetView topLeftCell="L6" zoomScaleNormal="100" workbookViewId="0">
      <pane ySplit="1" topLeftCell="A7" activePane="bottomLeft" state="frozen"/>
      <selection activeCell="A6" sqref="A6"/>
      <selection pane="bottomLeft" activeCell="AB8" sqref="AB8"/>
    </sheetView>
  </sheetViews>
  <sheetFormatPr baseColWidth="10" defaultColWidth="11.375" defaultRowHeight="15" customHeight="1"/>
  <cols>
    <col min="1" max="1" width="35.375" customWidth="1"/>
    <col min="2" max="2" width="32" customWidth="1"/>
    <col min="3" max="3" width="30.875" customWidth="1"/>
    <col min="4" max="4" width="19.875" customWidth="1"/>
    <col min="5" max="5" width="36.25" style="72" customWidth="1"/>
    <col min="6" max="6" width="20" customWidth="1"/>
    <col min="7" max="7" width="43.875" style="72" customWidth="1"/>
    <col min="8" max="9" width="15.625" customWidth="1"/>
    <col min="10" max="13" width="11.375" customWidth="1"/>
    <col min="14" max="14" width="15.625" customWidth="1"/>
    <col min="15" max="15" width="9" customWidth="1"/>
    <col min="16" max="16" width="8.375" hidden="1" customWidth="1"/>
    <col min="17" max="17" width="12.25" hidden="1" customWidth="1"/>
    <col min="18" max="18" width="11.25" hidden="1" customWidth="1"/>
    <col min="19" max="19" width="10.25" customWidth="1"/>
    <col min="20" max="20" width="44.125" customWidth="1"/>
    <col min="21" max="22" width="17.25" customWidth="1"/>
    <col min="23" max="24" width="15.625" customWidth="1"/>
    <col min="25" max="27" width="15.625" hidden="1" customWidth="1"/>
    <col min="28" max="28" width="61.875" customWidth="1"/>
  </cols>
  <sheetData>
    <row r="1" spans="1:29" ht="14.25" customHeight="1"/>
    <row r="2" spans="1:29" ht="14.25" customHeight="1"/>
    <row r="3" spans="1:29" ht="14.25" customHeight="1"/>
    <row r="4" spans="1:29" ht="14.25" customHeight="1"/>
    <row r="5" spans="1:29" ht="15.75" customHeight="1"/>
    <row r="6" spans="1:29" ht="84.75" customHeight="1">
      <c r="A6" s="89" t="s">
        <v>260</v>
      </c>
      <c r="B6" s="89" t="s">
        <v>164</v>
      </c>
      <c r="C6" s="89" t="s">
        <v>267</v>
      </c>
      <c r="D6" s="89" t="s">
        <v>268</v>
      </c>
      <c r="E6" s="89" t="s">
        <v>165</v>
      </c>
      <c r="F6" s="89" t="s">
        <v>270</v>
      </c>
      <c r="G6" s="89" t="s">
        <v>168</v>
      </c>
      <c r="H6" s="89" t="s">
        <v>167</v>
      </c>
      <c r="I6" s="89" t="s">
        <v>274</v>
      </c>
      <c r="J6" s="89" t="s">
        <v>275</v>
      </c>
      <c r="K6" s="89" t="s">
        <v>276</v>
      </c>
      <c r="L6" s="89" t="s">
        <v>277</v>
      </c>
      <c r="M6" s="89" t="s">
        <v>278</v>
      </c>
      <c r="N6" s="89" t="s">
        <v>279</v>
      </c>
      <c r="O6" s="89" t="s">
        <v>782</v>
      </c>
      <c r="P6" s="89" t="s">
        <v>783</v>
      </c>
      <c r="Q6" s="89" t="s">
        <v>784</v>
      </c>
      <c r="R6" s="89" t="s">
        <v>785</v>
      </c>
      <c r="S6" s="89" t="s">
        <v>786</v>
      </c>
      <c r="T6" s="89" t="s">
        <v>282</v>
      </c>
      <c r="U6" s="89" t="s">
        <v>283</v>
      </c>
      <c r="V6" s="89" t="s">
        <v>787</v>
      </c>
      <c r="W6" s="89" t="s">
        <v>284</v>
      </c>
      <c r="X6" s="89" t="s">
        <v>788</v>
      </c>
      <c r="Y6" s="89" t="s">
        <v>789</v>
      </c>
      <c r="Z6" s="89" t="s">
        <v>790</v>
      </c>
      <c r="AA6" s="89" t="s">
        <v>791</v>
      </c>
      <c r="AB6" s="150" t="s">
        <v>792</v>
      </c>
      <c r="AC6" s="65"/>
    </row>
    <row r="7" spans="1:29" ht="123.75" customHeight="1">
      <c r="A7" s="330"/>
      <c r="B7" s="193"/>
      <c r="C7" s="213" t="s">
        <v>649</v>
      </c>
      <c r="D7" s="179"/>
      <c r="E7" s="141" t="s">
        <v>835</v>
      </c>
      <c r="F7" s="141" t="s">
        <v>364</v>
      </c>
      <c r="G7" s="141" t="s">
        <v>836</v>
      </c>
      <c r="H7" s="141" t="s">
        <v>171</v>
      </c>
      <c r="I7" s="142" t="s">
        <v>462</v>
      </c>
      <c r="J7" s="142">
        <v>0.25</v>
      </c>
      <c r="K7" s="142">
        <v>0.5</v>
      </c>
      <c r="L7" s="142">
        <v>0.5</v>
      </c>
      <c r="M7" s="142">
        <v>0.5</v>
      </c>
      <c r="N7" s="142">
        <v>0.5</v>
      </c>
      <c r="O7" s="176">
        <v>0.25</v>
      </c>
      <c r="P7" s="176"/>
      <c r="Q7" s="176"/>
      <c r="R7" s="176"/>
      <c r="S7" s="176">
        <f>+O7</f>
        <v>0.25</v>
      </c>
      <c r="T7" s="142" t="s">
        <v>837</v>
      </c>
      <c r="U7" s="216">
        <v>5837100000</v>
      </c>
      <c r="V7" s="142">
        <f>+W7*X7+W7*Y7+W7*Z7+W7*AA7</f>
        <v>0</v>
      </c>
      <c r="W7" s="142">
        <v>1</v>
      </c>
      <c r="X7" s="142">
        <v>0</v>
      </c>
      <c r="Y7" s="142"/>
      <c r="Z7" s="142"/>
      <c r="AA7" s="203"/>
      <c r="AB7" s="217" t="s">
        <v>838</v>
      </c>
    </row>
    <row r="8" spans="1:29" ht="87" customHeight="1">
      <c r="A8" s="355"/>
      <c r="B8" s="354"/>
      <c r="C8" s="356" t="s">
        <v>649</v>
      </c>
      <c r="D8" s="141" t="s">
        <v>650</v>
      </c>
      <c r="E8" s="141" t="s">
        <v>651</v>
      </c>
      <c r="F8" s="141" t="s">
        <v>364</v>
      </c>
      <c r="G8" s="154" t="s">
        <v>652</v>
      </c>
      <c r="H8" s="141" t="s">
        <v>653</v>
      </c>
      <c r="I8" s="141" t="s">
        <v>462</v>
      </c>
      <c r="J8" s="144">
        <v>0.28999999999999998</v>
      </c>
      <c r="K8" s="141">
        <v>10</v>
      </c>
      <c r="L8" s="141">
        <v>12</v>
      </c>
      <c r="M8" s="141">
        <v>14</v>
      </c>
      <c r="N8" s="221">
        <v>14</v>
      </c>
      <c r="O8" s="222">
        <v>0.28599999999999998</v>
      </c>
      <c r="P8" s="205"/>
      <c r="Q8" s="205"/>
      <c r="R8" s="205"/>
      <c r="S8" s="222">
        <f>+O8</f>
        <v>0.28599999999999998</v>
      </c>
      <c r="T8" s="213" t="s">
        <v>654</v>
      </c>
      <c r="U8" s="143">
        <v>10523500000</v>
      </c>
      <c r="V8" s="352">
        <f>+W8*X8+W8*Y8+W8*Z8+W8*AA8+W9*X9+W9*Y9+W9*Z9+W9*AA9</f>
        <v>0.375</v>
      </c>
      <c r="W8" s="142">
        <v>0.5</v>
      </c>
      <c r="X8" s="142">
        <v>0.25</v>
      </c>
      <c r="Y8" s="142"/>
      <c r="Z8" s="142"/>
      <c r="AA8" s="142"/>
      <c r="AB8" s="157" t="s">
        <v>803</v>
      </c>
    </row>
    <row r="9" spans="1:29" ht="62.25" customHeight="1">
      <c r="A9" s="355"/>
      <c r="B9" s="354"/>
      <c r="C9" s="357"/>
      <c r="D9" s="141" t="s">
        <v>650</v>
      </c>
      <c r="E9" s="141" t="s">
        <v>839</v>
      </c>
      <c r="F9" s="141" t="s">
        <v>364</v>
      </c>
      <c r="G9" s="141" t="s">
        <v>840</v>
      </c>
      <c r="H9" s="141" t="s">
        <v>653</v>
      </c>
      <c r="I9" s="141" t="s">
        <v>462</v>
      </c>
      <c r="J9" s="144">
        <v>0.25</v>
      </c>
      <c r="K9" s="141">
        <v>50</v>
      </c>
      <c r="L9" s="141">
        <v>50</v>
      </c>
      <c r="M9" s="141">
        <v>50</v>
      </c>
      <c r="N9" s="141">
        <v>100</v>
      </c>
      <c r="O9" s="225">
        <v>0.25</v>
      </c>
      <c r="P9" s="179"/>
      <c r="Q9" s="179"/>
      <c r="R9" s="179"/>
      <c r="S9" s="225">
        <f>+O9</f>
        <v>0.25</v>
      </c>
      <c r="T9" s="141" t="s">
        <v>409</v>
      </c>
      <c r="U9" s="143">
        <v>5837100000</v>
      </c>
      <c r="V9" s="353"/>
      <c r="W9" s="142">
        <v>0.5</v>
      </c>
      <c r="X9" s="142">
        <v>0.5</v>
      </c>
      <c r="Y9" s="142"/>
      <c r="Z9" s="142"/>
      <c r="AA9" s="142"/>
      <c r="AB9" s="156" t="s">
        <v>804</v>
      </c>
    </row>
    <row r="10" spans="1:29" ht="274.5" customHeight="1">
      <c r="A10" s="181" t="s">
        <v>504</v>
      </c>
      <c r="B10" s="194" t="s">
        <v>112</v>
      </c>
      <c r="C10" s="136" t="s">
        <v>720</v>
      </c>
      <c r="D10" s="136" t="s">
        <v>650</v>
      </c>
      <c r="E10" s="136" t="s">
        <v>721</v>
      </c>
      <c r="F10" s="136" t="s">
        <v>364</v>
      </c>
      <c r="G10" s="136" t="s">
        <v>68</v>
      </c>
      <c r="H10" s="136" t="s">
        <v>171</v>
      </c>
      <c r="I10" s="136" t="s">
        <v>462</v>
      </c>
      <c r="J10" s="135">
        <v>0.25</v>
      </c>
      <c r="K10" s="135">
        <v>1</v>
      </c>
      <c r="L10" s="135">
        <v>1</v>
      </c>
      <c r="M10" s="135">
        <v>1</v>
      </c>
      <c r="N10" s="135">
        <v>1</v>
      </c>
      <c r="O10" s="135">
        <v>0.25</v>
      </c>
      <c r="P10" s="135"/>
      <c r="Q10" s="135"/>
      <c r="R10" s="135"/>
      <c r="S10" s="135">
        <f>+O10</f>
        <v>0.25</v>
      </c>
      <c r="T10" s="136" t="s">
        <v>508</v>
      </c>
      <c r="U10" s="134">
        <v>125700000</v>
      </c>
      <c r="V10" s="135">
        <f>+W10*X10+W10*Y10+W10*Z10+W10*AA10</f>
        <v>0</v>
      </c>
      <c r="W10" s="135">
        <v>1</v>
      </c>
      <c r="X10" s="135"/>
      <c r="Y10" s="135"/>
      <c r="Z10" s="135"/>
      <c r="AA10" s="135"/>
      <c r="AB10" s="157" t="s">
        <v>818</v>
      </c>
    </row>
    <row r="11" spans="1:29" ht="14.25" customHeight="1">
      <c r="E11"/>
      <c r="G11"/>
      <c r="J11" s="224">
        <f>AVERAGE(J7:J10)</f>
        <v>0.26</v>
      </c>
      <c r="S11" s="224">
        <f>SUM(S7:S10)/4</f>
        <v>0.25900000000000001</v>
      </c>
      <c r="V11" s="224">
        <f>AVERAGE(V7:V10)</f>
        <v>0.125</v>
      </c>
    </row>
    <row r="12" spans="1:29" ht="14.25" customHeight="1">
      <c r="E12"/>
      <c r="G12"/>
    </row>
    <row r="13" spans="1:29" ht="14.25" customHeight="1">
      <c r="E13"/>
      <c r="G13"/>
    </row>
    <row r="14" spans="1:29" ht="14.25" customHeight="1">
      <c r="E14" s="223"/>
      <c r="G14"/>
      <c r="J14">
        <f>79/4</f>
        <v>19.75</v>
      </c>
      <c r="T14" s="151"/>
      <c r="U14" s="151"/>
      <c r="V14" s="151"/>
    </row>
    <row r="15" spans="1:29" ht="14.25" customHeight="1">
      <c r="E15"/>
      <c r="G15"/>
      <c r="U15" s="151"/>
      <c r="V15" s="151"/>
    </row>
    <row r="16" spans="1:29" ht="14.25" customHeight="1">
      <c r="E16"/>
      <c r="G16"/>
    </row>
    <row r="17" spans="5:7" ht="14.25" customHeight="1">
      <c r="E17"/>
      <c r="G17"/>
    </row>
    <row r="18" spans="5:7" ht="14.25" customHeight="1">
      <c r="E18"/>
      <c r="G18"/>
    </row>
    <row r="19" spans="5:7" ht="14.25" customHeight="1">
      <c r="E19"/>
      <c r="G19"/>
    </row>
    <row r="20" spans="5:7" ht="14.25" customHeight="1">
      <c r="E20"/>
      <c r="G20"/>
    </row>
    <row r="21" spans="5:7" ht="14.25" customHeight="1">
      <c r="E21"/>
      <c r="G21"/>
    </row>
    <row r="22" spans="5:7" ht="14.25" customHeight="1">
      <c r="E22"/>
      <c r="G22"/>
    </row>
    <row r="23" spans="5:7" ht="14.25" customHeight="1">
      <c r="E23"/>
      <c r="G23"/>
    </row>
    <row r="24" spans="5:7" ht="14.25" customHeight="1">
      <c r="E24"/>
      <c r="G24"/>
    </row>
    <row r="25" spans="5:7" ht="14.25" customHeight="1">
      <c r="E25"/>
      <c r="G25"/>
    </row>
    <row r="26" spans="5:7" ht="14.25" customHeight="1">
      <c r="E26"/>
      <c r="G26"/>
    </row>
    <row r="27" spans="5:7" ht="14.25" customHeight="1">
      <c r="E27"/>
      <c r="G27"/>
    </row>
    <row r="28" spans="5:7" ht="14.25" customHeight="1">
      <c r="E28"/>
      <c r="G28"/>
    </row>
    <row r="29" spans="5:7" ht="14.25" customHeight="1">
      <c r="E29"/>
      <c r="G29"/>
    </row>
    <row r="30" spans="5:7" ht="14.25" customHeight="1">
      <c r="E30"/>
      <c r="G30"/>
    </row>
    <row r="31" spans="5:7" ht="14.25" customHeight="1">
      <c r="E31"/>
      <c r="G31"/>
    </row>
    <row r="32" spans="5:7" ht="14.25" customHeight="1">
      <c r="E32"/>
      <c r="G32"/>
    </row>
    <row r="33" spans="5:7" ht="14.25" customHeight="1">
      <c r="E33"/>
      <c r="G33"/>
    </row>
    <row r="34" spans="5:7" ht="14.25" customHeight="1">
      <c r="E34"/>
      <c r="G34"/>
    </row>
    <row r="35" spans="5:7" ht="14.25" customHeight="1">
      <c r="E35"/>
      <c r="G35"/>
    </row>
    <row r="36" spans="5:7" ht="14.25" customHeight="1">
      <c r="E36"/>
      <c r="G36"/>
    </row>
    <row r="37" spans="5:7" ht="14.25" customHeight="1">
      <c r="E37"/>
      <c r="G37"/>
    </row>
    <row r="38" spans="5:7" ht="14.25" customHeight="1">
      <c r="E38"/>
      <c r="G38"/>
    </row>
    <row r="39" spans="5:7" ht="14.25" customHeight="1">
      <c r="E39"/>
      <c r="G39"/>
    </row>
    <row r="40" spans="5:7" ht="14.25" customHeight="1">
      <c r="E40"/>
      <c r="G40"/>
    </row>
    <row r="41" spans="5:7" ht="14.25" customHeight="1">
      <c r="E41"/>
      <c r="G41"/>
    </row>
    <row r="42" spans="5:7" ht="14.25" customHeight="1">
      <c r="E42"/>
      <c r="G42"/>
    </row>
    <row r="43" spans="5:7" ht="14.25" customHeight="1">
      <c r="E43"/>
      <c r="G43"/>
    </row>
    <row r="44" spans="5:7" ht="14.25" customHeight="1">
      <c r="E44"/>
      <c r="G44"/>
    </row>
    <row r="45" spans="5:7" ht="14.25" customHeight="1">
      <c r="E45"/>
      <c r="G45"/>
    </row>
    <row r="46" spans="5:7" ht="14.25" customHeight="1">
      <c r="E46"/>
      <c r="G46"/>
    </row>
    <row r="47" spans="5:7" ht="14.25" customHeight="1">
      <c r="E47"/>
      <c r="G47"/>
    </row>
    <row r="48" spans="5:7" ht="14.25" customHeight="1">
      <c r="E48"/>
      <c r="G48"/>
    </row>
    <row r="49" spans="5:7" ht="14.25" customHeight="1">
      <c r="E49"/>
      <c r="G49"/>
    </row>
    <row r="50" spans="5:7" ht="14.25" customHeight="1">
      <c r="E50"/>
      <c r="G50"/>
    </row>
    <row r="51" spans="5:7" ht="14.25" customHeight="1">
      <c r="E51"/>
      <c r="G51"/>
    </row>
    <row r="52" spans="5:7" ht="14.25" customHeight="1">
      <c r="E52"/>
      <c r="G52"/>
    </row>
    <row r="53" spans="5:7" ht="14.25" customHeight="1">
      <c r="E53"/>
      <c r="G53"/>
    </row>
    <row r="54" spans="5:7" ht="14.25" customHeight="1">
      <c r="E54"/>
      <c r="G54"/>
    </row>
    <row r="55" spans="5:7" ht="14.25" customHeight="1">
      <c r="E55"/>
      <c r="G55"/>
    </row>
    <row r="56" spans="5:7" ht="14.25" customHeight="1">
      <c r="E56"/>
      <c r="G56"/>
    </row>
    <row r="57" spans="5:7" ht="14.25" customHeight="1">
      <c r="E57"/>
      <c r="G57"/>
    </row>
    <row r="58" spans="5:7" ht="14.25" customHeight="1">
      <c r="E58"/>
      <c r="G58"/>
    </row>
    <row r="59" spans="5:7" ht="14.25" customHeight="1">
      <c r="E59"/>
      <c r="G59"/>
    </row>
    <row r="60" spans="5:7" ht="14.25" customHeight="1">
      <c r="E60"/>
      <c r="G60"/>
    </row>
    <row r="61" spans="5:7" ht="14.25" customHeight="1">
      <c r="E61"/>
      <c r="G61"/>
    </row>
    <row r="62" spans="5:7" ht="14.25" customHeight="1">
      <c r="E62"/>
      <c r="G62"/>
    </row>
    <row r="63" spans="5:7" ht="14.25" customHeight="1">
      <c r="E63"/>
      <c r="G63"/>
    </row>
    <row r="64" spans="5:7" ht="14.25" customHeight="1">
      <c r="E64"/>
      <c r="G64"/>
    </row>
    <row r="65" spans="5:7" ht="14.25" customHeight="1">
      <c r="E65"/>
      <c r="G65"/>
    </row>
    <row r="66" spans="5:7" ht="14.25" customHeight="1">
      <c r="E66"/>
      <c r="G66"/>
    </row>
    <row r="67" spans="5:7" ht="14.25" customHeight="1">
      <c r="E67"/>
      <c r="G67"/>
    </row>
    <row r="68" spans="5:7" ht="14.25" customHeight="1">
      <c r="E68"/>
      <c r="G68"/>
    </row>
    <row r="69" spans="5:7" ht="14.25" customHeight="1">
      <c r="E69"/>
      <c r="G69"/>
    </row>
    <row r="70" spans="5:7" ht="14.25" customHeight="1">
      <c r="E70"/>
      <c r="G70"/>
    </row>
    <row r="71" spans="5:7" ht="14.25" customHeight="1">
      <c r="E71"/>
      <c r="G71"/>
    </row>
    <row r="72" spans="5:7" ht="14.25" customHeight="1">
      <c r="E72"/>
      <c r="G72"/>
    </row>
    <row r="73" spans="5:7" ht="14.25" customHeight="1">
      <c r="E73"/>
      <c r="G73"/>
    </row>
    <row r="74" spans="5:7" ht="14.25" customHeight="1">
      <c r="E74"/>
      <c r="G74"/>
    </row>
    <row r="75" spans="5:7" ht="14.25" customHeight="1">
      <c r="E75"/>
      <c r="G75"/>
    </row>
    <row r="76" spans="5:7" ht="14.25" customHeight="1">
      <c r="E76"/>
      <c r="G76"/>
    </row>
    <row r="77" spans="5:7" ht="14.25" customHeight="1">
      <c r="E77"/>
      <c r="G77"/>
    </row>
    <row r="78" spans="5:7" ht="14.25" customHeight="1">
      <c r="E78"/>
      <c r="G78"/>
    </row>
    <row r="79" spans="5:7" ht="14.25" customHeight="1">
      <c r="E79"/>
      <c r="G79"/>
    </row>
    <row r="80" spans="5: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G245"/>
    </row>
    <row r="246" spans="5:7" ht="14.25" customHeight="1">
      <c r="G246"/>
    </row>
    <row r="247" spans="5:7" ht="14.25" customHeight="1">
      <c r="G247"/>
    </row>
    <row r="248" spans="5:7" ht="14.25" customHeight="1">
      <c r="G248"/>
    </row>
    <row r="249" spans="5:7" ht="14.25" customHeight="1">
      <c r="G249"/>
    </row>
    <row r="250" spans="5:7" ht="14.25" customHeight="1">
      <c r="G250"/>
    </row>
    <row r="251" spans="5:7" ht="14.25" customHeight="1">
      <c r="G251"/>
    </row>
    <row r="252" spans="5:7" ht="14.25" customHeight="1">
      <c r="G252"/>
    </row>
    <row r="253" spans="5:7" ht="14.25" customHeight="1">
      <c r="G253"/>
    </row>
    <row r="254" spans="5:7" ht="14.25" customHeight="1">
      <c r="G254"/>
    </row>
    <row r="255" spans="5:7" ht="14.25" customHeight="1">
      <c r="G255"/>
    </row>
    <row r="256" spans="5:7" ht="14.25" customHeight="1">
      <c r="G256"/>
    </row>
    <row r="257" spans="7:7" ht="14.25" customHeight="1">
      <c r="G257"/>
    </row>
    <row r="258" spans="7:7" ht="14.25" customHeight="1">
      <c r="G258"/>
    </row>
    <row r="259" spans="7:7" ht="14.25" customHeight="1">
      <c r="G259"/>
    </row>
    <row r="260" spans="7:7" ht="14.25" customHeight="1">
      <c r="G260"/>
    </row>
    <row r="261" spans="7:7" ht="14.25" customHeight="1">
      <c r="G261"/>
    </row>
    <row r="262" spans="7:7" ht="14.25" customHeight="1">
      <c r="G262"/>
    </row>
    <row r="263" spans="7:7" ht="14.25" customHeight="1">
      <c r="G263"/>
    </row>
    <row r="264" spans="7:7" ht="14.25" customHeight="1">
      <c r="G264"/>
    </row>
    <row r="265" spans="7:7" ht="14.25" customHeight="1">
      <c r="G265"/>
    </row>
    <row r="266" spans="7:7" ht="14.25" customHeight="1">
      <c r="G266"/>
    </row>
    <row r="267" spans="7:7" ht="14.25" customHeight="1">
      <c r="G267"/>
    </row>
    <row r="268" spans="7:7" ht="14.25" customHeight="1">
      <c r="G268"/>
    </row>
    <row r="269" spans="7:7" ht="14.25" customHeight="1">
      <c r="G269"/>
    </row>
    <row r="270" spans="7:7" ht="14.25" customHeight="1">
      <c r="G270"/>
    </row>
    <row r="271" spans="7:7" ht="14.25" customHeight="1">
      <c r="G271"/>
    </row>
    <row r="272" spans="7:7" ht="14.25" customHeight="1">
      <c r="G272"/>
    </row>
    <row r="273" spans="7:7" ht="14.25" customHeight="1">
      <c r="G273"/>
    </row>
    <row r="274" spans="7:7" ht="14.25" customHeight="1">
      <c r="G274"/>
    </row>
    <row r="275" spans="7:7" ht="14.25" customHeight="1">
      <c r="G275"/>
    </row>
    <row r="276" spans="7:7" ht="14.25" customHeight="1">
      <c r="G276"/>
    </row>
    <row r="277" spans="7:7" ht="14.25" customHeight="1">
      <c r="G277"/>
    </row>
    <row r="278" spans="7:7" ht="14.25" customHeight="1">
      <c r="G278"/>
    </row>
    <row r="279" spans="7:7" ht="14.25" customHeight="1">
      <c r="G279"/>
    </row>
    <row r="280" spans="7:7" ht="14.25" customHeight="1">
      <c r="G280"/>
    </row>
    <row r="281" spans="7:7" ht="14.25" customHeight="1">
      <c r="G281"/>
    </row>
    <row r="282" spans="7:7" ht="14.25" customHeight="1">
      <c r="G282"/>
    </row>
    <row r="283" spans="7:7" ht="14.25" customHeight="1">
      <c r="G283"/>
    </row>
    <row r="284" spans="7:7" ht="14.25" customHeight="1">
      <c r="G284"/>
    </row>
    <row r="285" spans="7:7" ht="14.25" customHeight="1">
      <c r="G285"/>
    </row>
    <row r="286" spans="7:7" ht="14.25" customHeight="1">
      <c r="G286"/>
    </row>
    <row r="287" spans="7:7" ht="14.25" customHeight="1">
      <c r="G287"/>
    </row>
    <row r="288" spans="7:7" ht="14.25" customHeight="1">
      <c r="G288"/>
    </row>
    <row r="289" spans="7:7" ht="14.25" customHeight="1">
      <c r="G289"/>
    </row>
    <row r="290" spans="7:7" ht="14.25" customHeight="1">
      <c r="G290"/>
    </row>
    <row r="291" spans="7:7" ht="14.25" customHeight="1">
      <c r="G291"/>
    </row>
    <row r="292" spans="7:7" ht="14.25" customHeight="1">
      <c r="G292"/>
    </row>
    <row r="293" spans="7:7" ht="14.25" customHeight="1">
      <c r="G293"/>
    </row>
    <row r="294" spans="7:7" ht="14.25" customHeight="1">
      <c r="G294"/>
    </row>
    <row r="295" spans="7:7" ht="14.25" customHeight="1">
      <c r="G295"/>
    </row>
    <row r="296" spans="7:7" ht="14.25" customHeight="1">
      <c r="G296"/>
    </row>
    <row r="297" spans="7:7" ht="14.25" customHeight="1">
      <c r="G297"/>
    </row>
    <row r="298" spans="7:7" ht="14.25" customHeight="1">
      <c r="G298"/>
    </row>
    <row r="299" spans="7:7" ht="14.25" customHeight="1">
      <c r="G299"/>
    </row>
    <row r="300" spans="7:7" ht="14.25" customHeight="1">
      <c r="G300"/>
    </row>
    <row r="301" spans="7:7" ht="14.25" customHeight="1">
      <c r="G301"/>
    </row>
    <row r="302" spans="7:7" ht="14.25" customHeight="1">
      <c r="G302"/>
    </row>
    <row r="303" spans="7:7" ht="14.25" customHeight="1">
      <c r="G303"/>
    </row>
    <row r="304" spans="7: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sheetData>
  <mergeCells count="4">
    <mergeCell ref="V8:V9"/>
    <mergeCell ref="B8:B9"/>
    <mergeCell ref="A7:A9"/>
    <mergeCell ref="C8:C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D952"/>
  <sheetViews>
    <sheetView topLeftCell="S6" zoomScaleNormal="100" workbookViewId="0">
      <pane ySplit="1" topLeftCell="A13" activePane="bottomLeft" state="frozen"/>
      <selection activeCell="A6" sqref="A6"/>
      <selection pane="bottomLeft" activeCell="S15" sqref="S15:S17"/>
    </sheetView>
  </sheetViews>
  <sheetFormatPr baseColWidth="10" defaultColWidth="11.375" defaultRowHeight="15" customHeight="1"/>
  <cols>
    <col min="1" max="1" width="35.375" customWidth="1"/>
    <col min="2" max="2" width="32" customWidth="1"/>
    <col min="3" max="3" width="30.875" customWidth="1"/>
    <col min="4" max="4" width="19.875" customWidth="1"/>
    <col min="5" max="5" width="37.875" style="72" customWidth="1"/>
    <col min="6" max="6" width="20" customWidth="1"/>
    <col min="7" max="7" width="43.875" style="72" customWidth="1"/>
    <col min="8" max="8" width="15.625" customWidth="1"/>
    <col min="9" max="9" width="15.625" hidden="1" customWidth="1"/>
    <col min="10" max="10" width="11.375" customWidth="1"/>
    <col min="11" max="14" width="15.625" customWidth="1"/>
    <col min="15" max="15" width="9" customWidth="1"/>
    <col min="16" max="16" width="8.375" hidden="1" customWidth="1"/>
    <col min="17" max="17" width="12.25" hidden="1" customWidth="1"/>
    <col min="18" max="18" width="11.25" hidden="1" customWidth="1"/>
    <col min="19" max="19" width="10.25" customWidth="1"/>
    <col min="20" max="20" width="44.125" customWidth="1"/>
    <col min="21" max="22" width="17.25" customWidth="1"/>
    <col min="23" max="24" width="15.625" customWidth="1"/>
    <col min="25" max="27" width="15.625" hidden="1" customWidth="1"/>
    <col min="28" max="28" width="61.875" customWidth="1"/>
  </cols>
  <sheetData>
    <row r="1" spans="1:732" ht="14.25" customHeight="1"/>
    <row r="2" spans="1:732" ht="14.25" customHeight="1"/>
    <row r="3" spans="1:732" ht="14.25" customHeight="1"/>
    <row r="4" spans="1:732" ht="14.25" customHeight="1"/>
    <row r="5" spans="1:732" ht="15.75" customHeight="1"/>
    <row r="6" spans="1:732" ht="84.75" customHeight="1">
      <c r="A6" s="89" t="s">
        <v>260</v>
      </c>
      <c r="B6" s="89" t="s">
        <v>164</v>
      </c>
      <c r="C6" s="89" t="s">
        <v>267</v>
      </c>
      <c r="D6" s="89" t="s">
        <v>268</v>
      </c>
      <c r="E6" s="89" t="s">
        <v>165</v>
      </c>
      <c r="F6" s="89" t="s">
        <v>270</v>
      </c>
      <c r="G6" s="89" t="s">
        <v>168</v>
      </c>
      <c r="H6" s="89" t="s">
        <v>167</v>
      </c>
      <c r="I6" s="89" t="s">
        <v>274</v>
      </c>
      <c r="J6" s="89" t="s">
        <v>275</v>
      </c>
      <c r="K6" s="89" t="s">
        <v>276</v>
      </c>
      <c r="L6" s="89" t="s">
        <v>277</v>
      </c>
      <c r="M6" s="89" t="s">
        <v>278</v>
      </c>
      <c r="N6" s="89" t="s">
        <v>279</v>
      </c>
      <c r="O6" s="89" t="s">
        <v>782</v>
      </c>
      <c r="P6" s="89" t="s">
        <v>783</v>
      </c>
      <c r="Q6" s="89" t="s">
        <v>784</v>
      </c>
      <c r="R6" s="89" t="s">
        <v>785</v>
      </c>
      <c r="S6" s="89" t="s">
        <v>786</v>
      </c>
      <c r="T6" s="89" t="s">
        <v>282</v>
      </c>
      <c r="U6" s="89" t="s">
        <v>283</v>
      </c>
      <c r="V6" s="89" t="s">
        <v>787</v>
      </c>
      <c r="W6" s="89" t="s">
        <v>284</v>
      </c>
      <c r="X6" s="89" t="s">
        <v>788</v>
      </c>
      <c r="Y6" s="89" t="s">
        <v>789</v>
      </c>
      <c r="Z6" s="89" t="s">
        <v>790</v>
      </c>
      <c r="AA6" s="89" t="s">
        <v>791</v>
      </c>
      <c r="AB6" s="150" t="s">
        <v>792</v>
      </c>
      <c r="AC6" s="65"/>
    </row>
    <row r="7" spans="1:732" ht="65.099999999999994" customHeight="1">
      <c r="A7" s="330"/>
      <c r="B7" s="330"/>
      <c r="C7" s="268"/>
      <c r="D7" s="268"/>
      <c r="E7" s="267" t="s">
        <v>619</v>
      </c>
      <c r="F7" s="267" t="s">
        <v>354</v>
      </c>
      <c r="G7" s="267" t="s">
        <v>620</v>
      </c>
      <c r="H7" s="267" t="s">
        <v>171</v>
      </c>
      <c r="I7" s="264">
        <v>0.8</v>
      </c>
      <c r="J7" s="264">
        <v>0.25</v>
      </c>
      <c r="K7" s="264">
        <v>0.9</v>
      </c>
      <c r="L7" s="264">
        <v>0.9</v>
      </c>
      <c r="M7" s="264">
        <v>0.9</v>
      </c>
      <c r="N7" s="264">
        <v>0.9</v>
      </c>
      <c r="O7" s="264">
        <v>0.25</v>
      </c>
      <c r="P7" s="176"/>
      <c r="Q7" s="176"/>
      <c r="R7" s="176"/>
      <c r="S7" s="264">
        <f>+O7</f>
        <v>0.25</v>
      </c>
      <c r="T7" s="141" t="s">
        <v>621</v>
      </c>
      <c r="U7" s="143">
        <v>0</v>
      </c>
      <c r="V7" s="264">
        <f>+W7*X7+W7*Y7+W7*Z7+W7*AA7+W8*X8+W8*Y8+W8*Z8+W8*AA8+W9*X9+W9*Y9+W9*Z9+W9*AA9</f>
        <v>0.21141388999999999</v>
      </c>
      <c r="W7" s="142">
        <v>0.33329999999999999</v>
      </c>
      <c r="X7" s="142">
        <v>0.33329999999999999</v>
      </c>
      <c r="Y7" s="142"/>
      <c r="Z7" s="142"/>
      <c r="AA7" s="142"/>
      <c r="AB7" s="184" t="s">
        <v>841</v>
      </c>
      <c r="AD7" s="195" t="s">
        <v>842</v>
      </c>
    </row>
    <row r="8" spans="1:732" ht="65.099999999999994" customHeight="1">
      <c r="A8" s="330"/>
      <c r="B8" s="330"/>
      <c r="C8" s="268"/>
      <c r="D8" s="268"/>
      <c r="E8" s="268" t="s">
        <v>619</v>
      </c>
      <c r="F8" s="268" t="s">
        <v>354</v>
      </c>
      <c r="G8" s="268" t="s">
        <v>620</v>
      </c>
      <c r="H8" s="268" t="s">
        <v>171</v>
      </c>
      <c r="I8" s="265">
        <v>0.8</v>
      </c>
      <c r="J8" s="265"/>
      <c r="K8" s="265">
        <v>0.9</v>
      </c>
      <c r="L8" s="265">
        <v>0.9</v>
      </c>
      <c r="M8" s="265">
        <v>0.9</v>
      </c>
      <c r="N8" s="265">
        <v>0.9</v>
      </c>
      <c r="O8" s="265"/>
      <c r="P8" s="178"/>
      <c r="Q8" s="178"/>
      <c r="R8" s="178"/>
      <c r="S8" s="265"/>
      <c r="T8" s="141" t="s">
        <v>624</v>
      </c>
      <c r="U8" s="143">
        <f>12000000*11</f>
        <v>132000000</v>
      </c>
      <c r="V8" s="265"/>
      <c r="W8" s="142">
        <v>0.34</v>
      </c>
      <c r="X8" s="142">
        <v>0.05</v>
      </c>
      <c r="Y8" s="142"/>
      <c r="Z8" s="142"/>
      <c r="AA8" s="203"/>
      <c r="AB8" s="184" t="s">
        <v>843</v>
      </c>
    </row>
    <row r="9" spans="1:732" ht="102" customHeight="1">
      <c r="A9" s="330"/>
      <c r="B9" s="330"/>
      <c r="C9" s="268"/>
      <c r="D9" s="268"/>
      <c r="E9" s="269" t="s">
        <v>619</v>
      </c>
      <c r="F9" s="269" t="s">
        <v>354</v>
      </c>
      <c r="G9" s="269" t="s">
        <v>620</v>
      </c>
      <c r="H9" s="269" t="s">
        <v>171</v>
      </c>
      <c r="I9" s="266">
        <v>0.8</v>
      </c>
      <c r="J9" s="266"/>
      <c r="K9" s="266">
        <v>0.9</v>
      </c>
      <c r="L9" s="266">
        <v>0.9</v>
      </c>
      <c r="M9" s="266">
        <v>0.9</v>
      </c>
      <c r="N9" s="266">
        <v>0.9</v>
      </c>
      <c r="O9" s="368"/>
      <c r="P9" s="178"/>
      <c r="Q9" s="178"/>
      <c r="R9" s="178"/>
      <c r="S9" s="368"/>
      <c r="T9" s="192" t="s">
        <v>626</v>
      </c>
      <c r="U9" s="191">
        <v>0</v>
      </c>
      <c r="V9" s="266"/>
      <c r="W9" s="176">
        <v>0.33329999999999999</v>
      </c>
      <c r="X9" s="176">
        <v>0.25</v>
      </c>
      <c r="Y9" s="176"/>
      <c r="Z9" s="176"/>
      <c r="AA9" s="208"/>
      <c r="AB9" s="204" t="s">
        <v>844</v>
      </c>
    </row>
    <row r="10" spans="1:732" s="149" customFormat="1" ht="60" customHeight="1">
      <c r="A10" s="330"/>
      <c r="B10" s="354"/>
      <c r="C10" s="362" t="s">
        <v>640</v>
      </c>
      <c r="D10" s="362" t="s">
        <v>641</v>
      </c>
      <c r="E10" s="362" t="s">
        <v>245</v>
      </c>
      <c r="F10" s="362" t="s">
        <v>354</v>
      </c>
      <c r="G10" s="362" t="s">
        <v>642</v>
      </c>
      <c r="H10" s="362" t="s">
        <v>171</v>
      </c>
      <c r="I10" s="362">
        <v>1</v>
      </c>
      <c r="J10" s="363">
        <v>0.25</v>
      </c>
      <c r="K10" s="361">
        <v>0.5</v>
      </c>
      <c r="L10" s="361">
        <v>0.75</v>
      </c>
      <c r="M10" s="361">
        <v>1</v>
      </c>
      <c r="N10" s="361">
        <v>1</v>
      </c>
      <c r="O10" s="366"/>
      <c r="P10" s="206"/>
      <c r="Q10" s="206"/>
      <c r="R10" s="206"/>
      <c r="S10" s="366">
        <f>+O10</f>
        <v>0</v>
      </c>
      <c r="T10" s="205" t="s">
        <v>643</v>
      </c>
      <c r="U10" s="207">
        <v>0</v>
      </c>
      <c r="V10" s="361">
        <f>+W10*X10+W10*Y10+W10*Z10+W10*AA10+W11*X11+W11*Y11+W11*Z11+W11*AA11+W12*X12+W12*Y12+W12*Z12+W12*AA12</f>
        <v>0.25</v>
      </c>
      <c r="W10" s="206">
        <v>0.34</v>
      </c>
      <c r="X10" s="206">
        <v>0.25</v>
      </c>
      <c r="Y10" s="206"/>
      <c r="Z10" s="206"/>
      <c r="AA10" s="206"/>
      <c r="AB10" s="156" t="s">
        <v>800</v>
      </c>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row>
    <row r="11" spans="1:732" s="149" customFormat="1" ht="108" customHeight="1">
      <c r="A11" s="330"/>
      <c r="B11" s="354"/>
      <c r="C11" s="362"/>
      <c r="D11" s="362" t="s">
        <v>641</v>
      </c>
      <c r="E11" s="362" t="s">
        <v>245</v>
      </c>
      <c r="F11" s="362" t="s">
        <v>354</v>
      </c>
      <c r="G11" s="362" t="s">
        <v>247</v>
      </c>
      <c r="H11" s="362" t="s">
        <v>171</v>
      </c>
      <c r="I11" s="362">
        <v>1</v>
      </c>
      <c r="J11" s="364"/>
      <c r="K11" s="361">
        <v>0.5</v>
      </c>
      <c r="L11" s="361">
        <v>0.75</v>
      </c>
      <c r="M11" s="361">
        <v>1</v>
      </c>
      <c r="N11" s="361">
        <v>1</v>
      </c>
      <c r="O11" s="364"/>
      <c r="P11" s="206"/>
      <c r="Q11" s="206"/>
      <c r="R11" s="206"/>
      <c r="S11" s="364"/>
      <c r="T11" s="205" t="s">
        <v>644</v>
      </c>
      <c r="U11" s="207">
        <v>0</v>
      </c>
      <c r="V11" s="361"/>
      <c r="W11" s="206">
        <v>0.33</v>
      </c>
      <c r="X11" s="206">
        <v>0.25</v>
      </c>
      <c r="Y11" s="206"/>
      <c r="Z11" s="206"/>
      <c r="AA11" s="206"/>
      <c r="AB11" s="190" t="s">
        <v>845</v>
      </c>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row>
    <row r="12" spans="1:732" s="149" customFormat="1" ht="87.6" customHeight="1">
      <c r="A12" s="330"/>
      <c r="B12" s="354"/>
      <c r="C12" s="362"/>
      <c r="D12" s="362" t="s">
        <v>641</v>
      </c>
      <c r="E12" s="362" t="s">
        <v>245</v>
      </c>
      <c r="F12" s="362" t="s">
        <v>354</v>
      </c>
      <c r="G12" s="362" t="s">
        <v>247</v>
      </c>
      <c r="H12" s="362" t="s">
        <v>171</v>
      </c>
      <c r="I12" s="362">
        <v>1</v>
      </c>
      <c r="J12" s="365"/>
      <c r="K12" s="361">
        <v>0.5</v>
      </c>
      <c r="L12" s="361">
        <v>0.75</v>
      </c>
      <c r="M12" s="361">
        <v>1</v>
      </c>
      <c r="N12" s="361">
        <v>1</v>
      </c>
      <c r="O12" s="367"/>
      <c r="P12" s="206"/>
      <c r="Q12" s="206"/>
      <c r="R12" s="206"/>
      <c r="S12" s="367"/>
      <c r="T12" s="205" t="s">
        <v>647</v>
      </c>
      <c r="U12" s="207">
        <f>+(3500000*11)+(4000000*11)+(4300000*11)</f>
        <v>129800000</v>
      </c>
      <c r="V12" s="361"/>
      <c r="W12" s="206">
        <v>0.33</v>
      </c>
      <c r="X12" s="206">
        <v>0.25</v>
      </c>
      <c r="Y12" s="206"/>
      <c r="Z12" s="206"/>
      <c r="AA12" s="206"/>
      <c r="AB12" s="158" t="s">
        <v>802</v>
      </c>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row>
    <row r="13" spans="1:732" ht="61.5" customHeight="1">
      <c r="A13" s="122"/>
      <c r="B13" s="322" t="s">
        <v>808</v>
      </c>
      <c r="C13" s="297" t="s">
        <v>640</v>
      </c>
      <c r="D13" s="297" t="s">
        <v>641</v>
      </c>
      <c r="E13" s="297" t="s">
        <v>701</v>
      </c>
      <c r="F13" s="297" t="s">
        <v>354</v>
      </c>
      <c r="G13" s="297" t="s">
        <v>846</v>
      </c>
      <c r="H13" s="297" t="s">
        <v>171</v>
      </c>
      <c r="I13" s="297" t="s">
        <v>462</v>
      </c>
      <c r="J13" s="360">
        <v>0.25</v>
      </c>
      <c r="K13" s="297">
        <v>0.5</v>
      </c>
      <c r="L13" s="297">
        <v>0.75</v>
      </c>
      <c r="M13" s="297">
        <v>1</v>
      </c>
      <c r="N13" s="297">
        <v>1</v>
      </c>
      <c r="O13" s="297">
        <v>0.2</v>
      </c>
      <c r="P13" s="179"/>
      <c r="Q13" s="179"/>
      <c r="R13" s="179"/>
      <c r="S13" s="297">
        <f>+O13</f>
        <v>0.2</v>
      </c>
      <c r="T13" s="209" t="s">
        <v>811</v>
      </c>
      <c r="U13" s="210">
        <v>47300000</v>
      </c>
      <c r="V13" s="358">
        <f>+W13*X13+W13*Y13+W13*Z13+W13*AA13+W14*X14+W14*Y14+W14*Z14+W14*AA14</f>
        <v>0.2</v>
      </c>
      <c r="W13" s="211">
        <v>0.5</v>
      </c>
      <c r="X13" s="211">
        <v>0.15</v>
      </c>
      <c r="Y13" s="212"/>
      <c r="Z13" s="212"/>
      <c r="AA13" s="212"/>
      <c r="AB13" s="186" t="s">
        <v>847</v>
      </c>
    </row>
    <row r="14" spans="1:732" ht="89.25" customHeight="1">
      <c r="B14" s="323" t="s">
        <v>700</v>
      </c>
      <c r="C14" s="299" t="s">
        <v>640</v>
      </c>
      <c r="D14" s="299" t="s">
        <v>641</v>
      </c>
      <c r="E14" s="299" t="s">
        <v>701</v>
      </c>
      <c r="F14" s="299" t="s">
        <v>354</v>
      </c>
      <c r="G14" s="299"/>
      <c r="H14" s="299"/>
      <c r="I14" s="299" t="s">
        <v>462</v>
      </c>
      <c r="J14" s="299"/>
      <c r="K14" s="299">
        <v>0.5</v>
      </c>
      <c r="L14" s="299">
        <v>0.75</v>
      </c>
      <c r="M14" s="299">
        <v>1</v>
      </c>
      <c r="N14" s="299">
        <v>1</v>
      </c>
      <c r="O14" s="299"/>
      <c r="P14" s="141"/>
      <c r="Q14" s="141"/>
      <c r="R14" s="141"/>
      <c r="S14" s="299"/>
      <c r="T14" s="133" t="s">
        <v>848</v>
      </c>
      <c r="U14" s="199">
        <v>0</v>
      </c>
      <c r="V14" s="359"/>
      <c r="W14" s="197">
        <v>0.5</v>
      </c>
      <c r="X14" s="197">
        <v>0.25</v>
      </c>
      <c r="Y14" s="196"/>
      <c r="Z14" s="196"/>
      <c r="AA14" s="198"/>
      <c r="AB14" s="204" t="s">
        <v>849</v>
      </c>
    </row>
    <row r="15" spans="1:732" ht="61.5" customHeight="1">
      <c r="B15" s="276" t="s">
        <v>94</v>
      </c>
      <c r="C15" s="279" t="s">
        <v>640</v>
      </c>
      <c r="D15" s="279" t="s">
        <v>641</v>
      </c>
      <c r="E15" s="279" t="s">
        <v>672</v>
      </c>
      <c r="F15" s="279" t="s">
        <v>354</v>
      </c>
      <c r="G15" s="279" t="s">
        <v>673</v>
      </c>
      <c r="H15" s="279" t="s">
        <v>674</v>
      </c>
      <c r="J15" s="282">
        <v>0</v>
      </c>
      <c r="K15" s="282">
        <v>0</v>
      </c>
      <c r="L15" s="282">
        <v>0</v>
      </c>
      <c r="M15" s="282">
        <v>2</v>
      </c>
      <c r="N15" s="282">
        <v>2</v>
      </c>
      <c r="O15" s="282">
        <v>0</v>
      </c>
      <c r="S15" s="282">
        <f>+O15</f>
        <v>0</v>
      </c>
      <c r="T15" s="141" t="s">
        <v>675</v>
      </c>
      <c r="U15" s="143">
        <v>0</v>
      </c>
      <c r="V15" s="361">
        <f>+W15*X15+W15*Y15+W15*Z15+W15*AA15+W16*X16+W16*Y16+W16*Z16+W16*AA16+W17*X17+W17*Y17+W17*Z17+W17*AA17</f>
        <v>0.11000000000000003</v>
      </c>
      <c r="W15" s="142">
        <v>0.2</v>
      </c>
      <c r="X15" s="200">
        <v>0.05</v>
      </c>
      <c r="Y15" s="201"/>
      <c r="Z15" s="201"/>
      <c r="AA15" s="202"/>
      <c r="AB15" s="204" t="s">
        <v>850</v>
      </c>
    </row>
    <row r="16" spans="1:732" ht="75.75" customHeight="1">
      <c r="B16" s="277" t="s">
        <v>94</v>
      </c>
      <c r="C16" s="280" t="s">
        <v>640</v>
      </c>
      <c r="D16" s="280" t="s">
        <v>641</v>
      </c>
      <c r="E16" s="280" t="s">
        <v>672</v>
      </c>
      <c r="F16" s="280" t="s">
        <v>354</v>
      </c>
      <c r="G16" s="280" t="s">
        <v>673</v>
      </c>
      <c r="H16" s="280" t="s">
        <v>674</v>
      </c>
      <c r="J16" s="283"/>
      <c r="K16" s="283">
        <v>0</v>
      </c>
      <c r="L16" s="283">
        <v>0</v>
      </c>
      <c r="M16" s="283">
        <v>2</v>
      </c>
      <c r="N16" s="283">
        <v>2</v>
      </c>
      <c r="O16" s="283"/>
      <c r="S16" s="283"/>
      <c r="T16" s="141" t="s">
        <v>677</v>
      </c>
      <c r="U16" s="143">
        <v>0</v>
      </c>
      <c r="V16" s="361"/>
      <c r="W16" s="142">
        <v>0.4</v>
      </c>
      <c r="X16" s="200">
        <v>0.2</v>
      </c>
      <c r="Y16" s="201"/>
      <c r="Z16" s="201"/>
      <c r="AA16" s="202"/>
      <c r="AB16" s="204" t="s">
        <v>851</v>
      </c>
    </row>
    <row r="17" spans="2:28" ht="65.25" customHeight="1">
      <c r="B17" s="278" t="s">
        <v>94</v>
      </c>
      <c r="C17" s="281" t="s">
        <v>640</v>
      </c>
      <c r="D17" s="281" t="s">
        <v>641</v>
      </c>
      <c r="E17" s="281" t="s">
        <v>672</v>
      </c>
      <c r="F17" s="281" t="s">
        <v>354</v>
      </c>
      <c r="G17" s="281" t="s">
        <v>673</v>
      </c>
      <c r="H17" s="281" t="s">
        <v>674</v>
      </c>
      <c r="J17" s="284"/>
      <c r="K17" s="284">
        <v>0</v>
      </c>
      <c r="L17" s="284">
        <v>0</v>
      </c>
      <c r="M17" s="284">
        <v>2</v>
      </c>
      <c r="N17" s="284">
        <v>2</v>
      </c>
      <c r="O17" s="284"/>
      <c r="S17" s="284"/>
      <c r="T17" s="141" t="s">
        <v>680</v>
      </c>
      <c r="U17" s="143">
        <v>0</v>
      </c>
      <c r="V17" s="361"/>
      <c r="W17" s="142">
        <v>0.4</v>
      </c>
      <c r="X17" s="200">
        <v>0.05</v>
      </c>
      <c r="Y17" s="201"/>
      <c r="Z17" s="201"/>
      <c r="AA17" s="202"/>
      <c r="AB17" s="190" t="s">
        <v>852</v>
      </c>
    </row>
    <row r="18" spans="2:28" ht="14.25" customHeight="1">
      <c r="E18"/>
      <c r="G18"/>
      <c r="J18" s="224">
        <f>AVERAGE(J7:J17)</f>
        <v>0.1875</v>
      </c>
      <c r="S18" s="224">
        <f>SUM(S7:S17)/4</f>
        <v>0.1125</v>
      </c>
      <c r="U18" s="151"/>
      <c r="V18" s="224">
        <f>AVERAGE(V7:V15)</f>
        <v>0.19285347249999998</v>
      </c>
    </row>
    <row r="19" spans="2:28" ht="14.25" customHeight="1">
      <c r="E19"/>
      <c r="G19"/>
    </row>
    <row r="20" spans="2:28" ht="14.25" customHeight="1">
      <c r="E20"/>
      <c r="G20"/>
    </row>
    <row r="21" spans="2:28" ht="14.25" customHeight="1">
      <c r="E21"/>
      <c r="G21"/>
    </row>
    <row r="22" spans="2:28" ht="14.25" customHeight="1">
      <c r="E22"/>
      <c r="G22"/>
    </row>
    <row r="23" spans="2:28" ht="14.25" customHeight="1">
      <c r="E23"/>
      <c r="G23"/>
    </row>
    <row r="24" spans="2:28" ht="14.25" customHeight="1">
      <c r="E24"/>
      <c r="G24"/>
    </row>
    <row r="25" spans="2:28" ht="14.25" customHeight="1">
      <c r="E25"/>
      <c r="G25"/>
    </row>
    <row r="26" spans="2:28" ht="14.25" customHeight="1">
      <c r="E26"/>
      <c r="G26"/>
    </row>
    <row r="27" spans="2:28" ht="14.25" customHeight="1">
      <c r="E27"/>
      <c r="G27"/>
    </row>
    <row r="28" spans="2:28" ht="14.25" customHeight="1">
      <c r="E28"/>
      <c r="G28"/>
    </row>
    <row r="29" spans="2:28" ht="14.25" customHeight="1">
      <c r="E29"/>
      <c r="G29"/>
    </row>
    <row r="30" spans="2:28" ht="14.25" customHeight="1">
      <c r="E30"/>
      <c r="G30"/>
    </row>
    <row r="31" spans="2:28" ht="14.25" customHeight="1">
      <c r="E31"/>
      <c r="G31"/>
    </row>
    <row r="32" spans="2:28" ht="14.25" customHeight="1">
      <c r="E32"/>
      <c r="G32"/>
    </row>
    <row r="33" spans="5:7" ht="14.25" customHeight="1">
      <c r="E33"/>
      <c r="G33"/>
    </row>
    <row r="34" spans="5:7" ht="14.25" customHeight="1">
      <c r="E34"/>
      <c r="G34"/>
    </row>
    <row r="35" spans="5:7" ht="14.25" customHeight="1">
      <c r="E35"/>
      <c r="G35"/>
    </row>
    <row r="36" spans="5:7" ht="14.25" customHeight="1">
      <c r="E36"/>
      <c r="G36"/>
    </row>
    <row r="37" spans="5:7" ht="14.25" customHeight="1">
      <c r="E37"/>
      <c r="G37"/>
    </row>
    <row r="38" spans="5:7" ht="14.25" customHeight="1">
      <c r="E38"/>
      <c r="G38"/>
    </row>
    <row r="39" spans="5:7" ht="14.25" customHeight="1">
      <c r="E39"/>
      <c r="G39"/>
    </row>
    <row r="40" spans="5:7" ht="14.25" customHeight="1">
      <c r="E40"/>
      <c r="G40"/>
    </row>
    <row r="41" spans="5:7" ht="14.25" customHeight="1">
      <c r="E41"/>
      <c r="G41"/>
    </row>
    <row r="42" spans="5:7" ht="14.25" customHeight="1">
      <c r="E42"/>
      <c r="G42"/>
    </row>
    <row r="43" spans="5:7" ht="14.25" customHeight="1">
      <c r="E43"/>
      <c r="G43"/>
    </row>
    <row r="44" spans="5:7" ht="14.25" customHeight="1">
      <c r="E44"/>
      <c r="G44"/>
    </row>
    <row r="45" spans="5:7" ht="14.25" customHeight="1">
      <c r="E45"/>
      <c r="G45"/>
    </row>
    <row r="46" spans="5:7" ht="14.25" customHeight="1">
      <c r="E46"/>
      <c r="G46"/>
    </row>
    <row r="47" spans="5:7" ht="14.25" customHeight="1">
      <c r="E47"/>
      <c r="G47"/>
    </row>
    <row r="48" spans="5:7" ht="14.25" customHeight="1">
      <c r="E48"/>
      <c r="G48"/>
    </row>
    <row r="49" spans="5:7" ht="14.25" customHeight="1">
      <c r="E49"/>
      <c r="G49"/>
    </row>
    <row r="50" spans="5:7" ht="14.25" customHeight="1">
      <c r="E50"/>
      <c r="G50"/>
    </row>
    <row r="51" spans="5:7" ht="14.25" customHeight="1">
      <c r="E51"/>
      <c r="G51"/>
    </row>
    <row r="52" spans="5:7" ht="14.25" customHeight="1">
      <c r="E52"/>
      <c r="G52"/>
    </row>
    <row r="53" spans="5:7" ht="14.25" customHeight="1">
      <c r="E53"/>
      <c r="G53"/>
    </row>
    <row r="54" spans="5:7" ht="14.25" customHeight="1">
      <c r="E54"/>
      <c r="G54"/>
    </row>
    <row r="55" spans="5:7" ht="14.25" customHeight="1">
      <c r="E55"/>
      <c r="G55"/>
    </row>
    <row r="56" spans="5:7" ht="14.25" customHeight="1">
      <c r="E56"/>
      <c r="G56"/>
    </row>
    <row r="57" spans="5:7" ht="14.25" customHeight="1">
      <c r="E57"/>
      <c r="G57"/>
    </row>
    <row r="58" spans="5:7" ht="14.25" customHeight="1">
      <c r="E58"/>
      <c r="G58"/>
    </row>
    <row r="59" spans="5:7" ht="14.25" customHeight="1">
      <c r="E59"/>
      <c r="G59"/>
    </row>
    <row r="60" spans="5:7" ht="14.25" customHeight="1">
      <c r="E60"/>
      <c r="G60"/>
    </row>
    <row r="61" spans="5:7" ht="14.25" customHeight="1">
      <c r="E61"/>
      <c r="G61"/>
    </row>
    <row r="62" spans="5:7" ht="14.25" customHeight="1">
      <c r="E62"/>
      <c r="G62"/>
    </row>
    <row r="63" spans="5:7" ht="14.25" customHeight="1">
      <c r="E63"/>
      <c r="G63"/>
    </row>
    <row r="64" spans="5:7" ht="14.25" customHeight="1">
      <c r="E64"/>
      <c r="G64"/>
    </row>
    <row r="65" spans="5:7" ht="14.25" customHeight="1">
      <c r="E65"/>
      <c r="G65"/>
    </row>
    <row r="66" spans="5:7" ht="14.25" customHeight="1">
      <c r="E66"/>
      <c r="G66"/>
    </row>
    <row r="67" spans="5:7" ht="14.25" customHeight="1">
      <c r="E67"/>
      <c r="G67"/>
    </row>
    <row r="68" spans="5:7" ht="14.25" customHeight="1">
      <c r="E68"/>
      <c r="G68"/>
    </row>
    <row r="69" spans="5:7" ht="14.25" customHeight="1">
      <c r="E69"/>
      <c r="G69"/>
    </row>
    <row r="70" spans="5:7" ht="14.25" customHeight="1">
      <c r="E70"/>
      <c r="G70"/>
    </row>
    <row r="71" spans="5:7" ht="14.25" customHeight="1">
      <c r="E71"/>
      <c r="G71"/>
    </row>
    <row r="72" spans="5:7" ht="14.25" customHeight="1">
      <c r="E72"/>
      <c r="G72"/>
    </row>
    <row r="73" spans="5:7" ht="14.25" customHeight="1">
      <c r="E73"/>
      <c r="G73"/>
    </row>
    <row r="74" spans="5:7" ht="14.25" customHeight="1">
      <c r="E74"/>
      <c r="G74"/>
    </row>
    <row r="75" spans="5:7" ht="14.25" customHeight="1">
      <c r="E75"/>
      <c r="G75"/>
    </row>
    <row r="76" spans="5:7" ht="14.25" customHeight="1">
      <c r="E76"/>
      <c r="G76"/>
    </row>
    <row r="77" spans="5:7" ht="14.25" customHeight="1">
      <c r="E77"/>
      <c r="G77"/>
    </row>
    <row r="78" spans="5:7" ht="14.25" customHeight="1">
      <c r="E78"/>
      <c r="G78"/>
    </row>
    <row r="79" spans="5:7" ht="14.25" customHeight="1">
      <c r="E79"/>
      <c r="G79"/>
    </row>
    <row r="80" spans="5: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E245"/>
      <c r="G245"/>
    </row>
    <row r="246" spans="5:7" ht="14.25" customHeight="1">
      <c r="E246"/>
      <c r="G246"/>
    </row>
    <row r="247" spans="5:7" ht="14.25" customHeight="1">
      <c r="E247"/>
      <c r="G247"/>
    </row>
    <row r="248" spans="5:7" ht="14.25" customHeight="1">
      <c r="G248"/>
    </row>
    <row r="249" spans="5:7" ht="14.25" customHeight="1">
      <c r="G249"/>
    </row>
    <row r="250" spans="5:7" ht="14.25" customHeight="1">
      <c r="G250"/>
    </row>
    <row r="251" spans="5:7" ht="14.25" customHeight="1">
      <c r="G251"/>
    </row>
    <row r="252" spans="5:7" ht="14.25" customHeight="1">
      <c r="G252"/>
    </row>
    <row r="253" spans="5:7" ht="14.25" customHeight="1">
      <c r="G253"/>
    </row>
    <row r="254" spans="5:7" ht="14.25" customHeight="1">
      <c r="G254"/>
    </row>
    <row r="255" spans="5:7" ht="14.25" customHeight="1">
      <c r="G255"/>
    </row>
    <row r="256" spans="5:7" ht="14.25" customHeight="1">
      <c r="G256"/>
    </row>
    <row r="257" spans="7:7" ht="14.25" customHeight="1">
      <c r="G257"/>
    </row>
    <row r="258" spans="7:7" ht="14.25" customHeight="1">
      <c r="G258"/>
    </row>
    <row r="259" spans="7:7" ht="14.25" customHeight="1">
      <c r="G259"/>
    </row>
    <row r="260" spans="7:7" ht="14.25" customHeight="1">
      <c r="G260"/>
    </row>
    <row r="261" spans="7:7" ht="14.25" customHeight="1">
      <c r="G261"/>
    </row>
    <row r="262" spans="7:7" ht="14.25" customHeight="1">
      <c r="G262"/>
    </row>
    <row r="263" spans="7:7" ht="14.25" customHeight="1">
      <c r="G263"/>
    </row>
    <row r="264" spans="7:7" ht="14.25" customHeight="1">
      <c r="G264"/>
    </row>
    <row r="265" spans="7:7" ht="14.25" customHeight="1">
      <c r="G265"/>
    </row>
    <row r="266" spans="7:7" ht="14.25" customHeight="1">
      <c r="G266"/>
    </row>
    <row r="267" spans="7:7" ht="14.25" customHeight="1">
      <c r="G267"/>
    </row>
    <row r="268" spans="7:7" ht="14.25" customHeight="1">
      <c r="G268"/>
    </row>
    <row r="269" spans="7:7" ht="14.25" customHeight="1">
      <c r="G269"/>
    </row>
    <row r="270" spans="7:7" ht="14.25" customHeight="1">
      <c r="G270"/>
    </row>
    <row r="271" spans="7:7" ht="14.25" customHeight="1">
      <c r="G271"/>
    </row>
    <row r="272" spans="7:7" ht="14.25" customHeight="1">
      <c r="G272"/>
    </row>
    <row r="273" spans="7:7" ht="14.25" customHeight="1">
      <c r="G273"/>
    </row>
    <row r="274" spans="7:7" ht="14.25" customHeight="1">
      <c r="G274"/>
    </row>
    <row r="275" spans="7:7" ht="14.25" customHeight="1">
      <c r="G275"/>
    </row>
    <row r="276" spans="7:7" ht="14.25" customHeight="1">
      <c r="G276"/>
    </row>
    <row r="277" spans="7:7" ht="14.25" customHeight="1">
      <c r="G277"/>
    </row>
    <row r="278" spans="7:7" ht="14.25" customHeight="1">
      <c r="G278"/>
    </row>
    <row r="279" spans="7:7" ht="14.25" customHeight="1">
      <c r="G279"/>
    </row>
    <row r="280" spans="7:7" ht="14.25" customHeight="1">
      <c r="G280"/>
    </row>
    <row r="281" spans="7:7" ht="14.25" customHeight="1">
      <c r="G281"/>
    </row>
    <row r="282" spans="7:7" ht="14.25" customHeight="1">
      <c r="G282"/>
    </row>
    <row r="283" spans="7:7" ht="14.25" customHeight="1">
      <c r="G283"/>
    </row>
    <row r="284" spans="7:7" ht="14.25" customHeight="1">
      <c r="G284"/>
    </row>
    <row r="285" spans="7:7" ht="14.25" customHeight="1">
      <c r="G285"/>
    </row>
    <row r="286" spans="7:7" ht="14.25" customHeight="1">
      <c r="G286"/>
    </row>
    <row r="287" spans="7:7" ht="14.25" customHeight="1">
      <c r="G287"/>
    </row>
    <row r="288" spans="7:7" ht="14.25" customHeight="1">
      <c r="G288"/>
    </row>
    <row r="289" spans="7:7" ht="14.25" customHeight="1">
      <c r="G289"/>
    </row>
    <row r="290" spans="7:7" ht="14.25" customHeight="1">
      <c r="G290"/>
    </row>
    <row r="291" spans="7:7" ht="14.25" customHeight="1">
      <c r="G291"/>
    </row>
    <row r="292" spans="7:7" ht="14.25" customHeight="1">
      <c r="G292"/>
    </row>
    <row r="293" spans="7:7" ht="14.25" customHeight="1">
      <c r="G293"/>
    </row>
    <row r="294" spans="7:7" ht="14.25" customHeight="1">
      <c r="G294"/>
    </row>
    <row r="295" spans="7:7" ht="14.25" customHeight="1">
      <c r="G295"/>
    </row>
    <row r="296" spans="7:7" ht="14.25" customHeight="1">
      <c r="G296"/>
    </row>
    <row r="297" spans="7:7" ht="14.25" customHeight="1">
      <c r="G297"/>
    </row>
    <row r="298" spans="7:7" ht="14.25" customHeight="1">
      <c r="G298"/>
    </row>
    <row r="299" spans="7:7" ht="14.25" customHeight="1">
      <c r="G299"/>
    </row>
    <row r="300" spans="7:7" ht="14.25" customHeight="1">
      <c r="G300"/>
    </row>
    <row r="301" spans="7:7" ht="14.25" customHeight="1">
      <c r="G301"/>
    </row>
    <row r="302" spans="7:7" ht="14.25" customHeight="1">
      <c r="G302"/>
    </row>
    <row r="303" spans="7:7" ht="14.25" customHeight="1">
      <c r="G303"/>
    </row>
    <row r="304" spans="7: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row r="950" spans="7:7" ht="14.25" customHeight="1">
      <c r="G950"/>
    </row>
    <row r="951" spans="7:7" ht="14.25" customHeight="1">
      <c r="G951"/>
    </row>
    <row r="952" spans="7:7" ht="14.25" customHeight="1">
      <c r="G952"/>
    </row>
  </sheetData>
  <mergeCells count="64">
    <mergeCell ref="M15:M17"/>
    <mergeCell ref="N15:N17"/>
    <mergeCell ref="O15:O17"/>
    <mergeCell ref="S15:S17"/>
    <mergeCell ref="V15:V17"/>
    <mergeCell ref="G15:G17"/>
    <mergeCell ref="H15:H17"/>
    <mergeCell ref="J15:J17"/>
    <mergeCell ref="K15:K17"/>
    <mergeCell ref="L15:L17"/>
    <mergeCell ref="B15:B17"/>
    <mergeCell ref="C15:C17"/>
    <mergeCell ref="D15:D17"/>
    <mergeCell ref="E15:E17"/>
    <mergeCell ref="F15:F17"/>
    <mergeCell ref="A7:A12"/>
    <mergeCell ref="B7:B9"/>
    <mergeCell ref="C7:C9"/>
    <mergeCell ref="D7:D9"/>
    <mergeCell ref="E7:E9"/>
    <mergeCell ref="B10:B12"/>
    <mergeCell ref="C10:C12"/>
    <mergeCell ref="D10:D12"/>
    <mergeCell ref="E10:E12"/>
    <mergeCell ref="F7:F9"/>
    <mergeCell ref="G7:G9"/>
    <mergeCell ref="H7:H9"/>
    <mergeCell ref="I7:I9"/>
    <mergeCell ref="G10:G12"/>
    <mergeCell ref="F10:F12"/>
    <mergeCell ref="L7:L9"/>
    <mergeCell ref="M7:M9"/>
    <mergeCell ref="N7:N9"/>
    <mergeCell ref="V7:V9"/>
    <mergeCell ref="J7:J9"/>
    <mergeCell ref="K7:K9"/>
    <mergeCell ref="O7:O9"/>
    <mergeCell ref="S7:S9"/>
    <mergeCell ref="N10:N12"/>
    <mergeCell ref="V10:V12"/>
    <mergeCell ref="H10:H12"/>
    <mergeCell ref="I10:I12"/>
    <mergeCell ref="J10:J12"/>
    <mergeCell ref="K10:K12"/>
    <mergeCell ref="L10:L12"/>
    <mergeCell ref="M10:M12"/>
    <mergeCell ref="O10:O12"/>
    <mergeCell ref="S10:S12"/>
    <mergeCell ref="B13:B14"/>
    <mergeCell ref="C13:C14"/>
    <mergeCell ref="D13:D14"/>
    <mergeCell ref="E13:E14"/>
    <mergeCell ref="F13:F14"/>
    <mergeCell ref="G13:G14"/>
    <mergeCell ref="H13:H14"/>
    <mergeCell ref="I13:I14"/>
    <mergeCell ref="J13:J14"/>
    <mergeCell ref="K13:K14"/>
    <mergeCell ref="V13:V14"/>
    <mergeCell ref="L13:L14"/>
    <mergeCell ref="M13:M14"/>
    <mergeCell ref="N13:N14"/>
    <mergeCell ref="O13:O14"/>
    <mergeCell ref="S13:S14"/>
  </mergeCell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8"/>
  <sheetViews>
    <sheetView topLeftCell="A6" zoomScaleNormal="100" workbookViewId="0">
      <pane ySplit="1" topLeftCell="A25" activePane="bottomLeft" state="frozen"/>
      <selection activeCell="A6" sqref="A6"/>
      <selection pane="bottomLeft" activeCell="C11" sqref="C11:C13"/>
    </sheetView>
  </sheetViews>
  <sheetFormatPr baseColWidth="10" defaultColWidth="11.375" defaultRowHeight="15" customHeight="1"/>
  <cols>
    <col min="1" max="1" width="35.375" customWidth="1"/>
    <col min="2" max="2" width="32" customWidth="1"/>
    <col min="3" max="3" width="30.875" customWidth="1"/>
    <col min="4" max="4" width="19.875" customWidth="1"/>
    <col min="5" max="5" width="36.25" style="72" customWidth="1"/>
    <col min="6" max="6" width="20" customWidth="1"/>
    <col min="7" max="7" width="43.875" style="72" customWidth="1"/>
    <col min="8" max="8" width="15.625" customWidth="1"/>
    <col min="9" max="9" width="15.625" hidden="1" customWidth="1"/>
    <col min="10" max="10" width="11.375" customWidth="1"/>
    <col min="11" max="14" width="15.625" customWidth="1"/>
    <col min="15" max="15" width="9" customWidth="1"/>
    <col min="16" max="16" width="8.375" hidden="1" customWidth="1"/>
    <col min="17" max="17" width="12.25" hidden="1" customWidth="1"/>
    <col min="18" max="18" width="11.25" hidden="1" customWidth="1"/>
    <col min="19" max="19" width="10.25" customWidth="1"/>
    <col min="20" max="20" width="44.125" customWidth="1"/>
    <col min="21" max="22" width="17.25" customWidth="1"/>
    <col min="23" max="24" width="15.625" customWidth="1"/>
    <col min="25" max="27" width="15.625" hidden="1" customWidth="1"/>
    <col min="28" max="28" width="61.875" customWidth="1"/>
  </cols>
  <sheetData>
    <row r="1" spans="1:29" ht="14.25" customHeight="1"/>
    <row r="2" spans="1:29" ht="14.25" customHeight="1"/>
    <row r="3" spans="1:29" ht="14.25" customHeight="1"/>
    <row r="4" spans="1:29" ht="14.25" customHeight="1"/>
    <row r="5" spans="1:29" ht="15.75" customHeight="1"/>
    <row r="6" spans="1:29" ht="84.75" customHeight="1">
      <c r="A6" s="89" t="s">
        <v>260</v>
      </c>
      <c r="B6" s="89" t="s">
        <v>164</v>
      </c>
      <c r="C6" s="89" t="s">
        <v>267</v>
      </c>
      <c r="D6" s="89" t="s">
        <v>268</v>
      </c>
      <c r="E6" s="89" t="s">
        <v>165</v>
      </c>
      <c r="F6" s="89" t="s">
        <v>270</v>
      </c>
      <c r="G6" s="89" t="s">
        <v>168</v>
      </c>
      <c r="H6" s="89" t="s">
        <v>167</v>
      </c>
      <c r="I6" s="89" t="s">
        <v>274</v>
      </c>
      <c r="J6" s="89" t="s">
        <v>275</v>
      </c>
      <c r="K6" s="89" t="s">
        <v>276</v>
      </c>
      <c r="L6" s="89" t="s">
        <v>277</v>
      </c>
      <c r="M6" s="89" t="s">
        <v>278</v>
      </c>
      <c r="N6" s="89" t="s">
        <v>279</v>
      </c>
      <c r="O6" s="89" t="s">
        <v>782</v>
      </c>
      <c r="P6" s="89" t="s">
        <v>783</v>
      </c>
      <c r="Q6" s="89" t="s">
        <v>784</v>
      </c>
      <c r="R6" s="89" t="s">
        <v>785</v>
      </c>
      <c r="S6" s="89" t="s">
        <v>786</v>
      </c>
      <c r="T6" s="89" t="s">
        <v>282</v>
      </c>
      <c r="U6" s="89" t="s">
        <v>283</v>
      </c>
      <c r="V6" s="89" t="s">
        <v>787</v>
      </c>
      <c r="W6" s="89" t="s">
        <v>284</v>
      </c>
      <c r="X6" s="89" t="s">
        <v>788</v>
      </c>
      <c r="Y6" s="89" t="s">
        <v>789</v>
      </c>
      <c r="Z6" s="89" t="s">
        <v>790</v>
      </c>
      <c r="AA6" s="89" t="s">
        <v>791</v>
      </c>
      <c r="AB6" s="150" t="s">
        <v>792</v>
      </c>
      <c r="AC6" s="65"/>
    </row>
    <row r="7" spans="1:29" ht="51" customHeight="1">
      <c r="A7" s="330"/>
      <c r="B7" s="330"/>
      <c r="C7" s="267" t="s">
        <v>419</v>
      </c>
      <c r="D7" s="267" t="s">
        <v>420</v>
      </c>
      <c r="E7" s="267" t="s">
        <v>117</v>
      </c>
      <c r="F7" s="267" t="s">
        <v>421</v>
      </c>
      <c r="G7" s="267" t="s">
        <v>244</v>
      </c>
      <c r="H7" s="267" t="s">
        <v>171</v>
      </c>
      <c r="I7" s="264">
        <v>0.5</v>
      </c>
      <c r="J7" s="264"/>
      <c r="K7" s="264">
        <v>0.1</v>
      </c>
      <c r="L7" s="264">
        <v>0.3</v>
      </c>
      <c r="M7" s="264">
        <v>1</v>
      </c>
      <c r="N7" s="264">
        <v>1</v>
      </c>
      <c r="O7" s="264">
        <v>0</v>
      </c>
      <c r="P7" s="176"/>
      <c r="Q7" s="176"/>
      <c r="R7" s="176"/>
      <c r="S7" s="264">
        <f>+O7</f>
        <v>0</v>
      </c>
      <c r="T7" s="141" t="s">
        <v>429</v>
      </c>
      <c r="U7" s="143">
        <v>12259000000</v>
      </c>
      <c r="V7" s="370">
        <f>+W7*X7+W7*Y7+W7*Z7+W7*AA7+W8*X8+W8*Y8+W8*Z8+W8*AA8+W9*X9+W9*Y9+W9*Z9+W9*AA9+W10*X10+W10*Y10+W10*Z10+W10*AA10</f>
        <v>0.15000000000000002</v>
      </c>
      <c r="W7" s="144">
        <v>0.4</v>
      </c>
      <c r="X7" s="144">
        <v>0</v>
      </c>
      <c r="Y7" s="144"/>
      <c r="Z7" s="144"/>
      <c r="AA7" s="144"/>
      <c r="AB7" s="186" t="s">
        <v>805</v>
      </c>
    </row>
    <row r="8" spans="1:29" ht="49.5" customHeight="1">
      <c r="A8" s="330"/>
      <c r="B8" s="330"/>
      <c r="C8" s="268"/>
      <c r="D8" s="268" t="s">
        <v>420</v>
      </c>
      <c r="E8" s="268" t="s">
        <v>117</v>
      </c>
      <c r="F8" s="268" t="s">
        <v>421</v>
      </c>
      <c r="G8" s="268" t="s">
        <v>244</v>
      </c>
      <c r="H8" s="268" t="s">
        <v>171</v>
      </c>
      <c r="I8" s="265">
        <v>0.5</v>
      </c>
      <c r="J8" s="265"/>
      <c r="K8" s="265">
        <v>0.1</v>
      </c>
      <c r="L8" s="265">
        <v>0.3</v>
      </c>
      <c r="M8" s="265">
        <v>1</v>
      </c>
      <c r="N8" s="265">
        <v>1</v>
      </c>
      <c r="O8" s="265"/>
      <c r="P8" s="178"/>
      <c r="Q8" s="178"/>
      <c r="R8" s="178"/>
      <c r="S8" s="265"/>
      <c r="T8" s="141" t="s">
        <v>662</v>
      </c>
      <c r="U8" s="141">
        <v>0</v>
      </c>
      <c r="V8" s="371"/>
      <c r="W8" s="144">
        <v>0.2</v>
      </c>
      <c r="X8" s="144">
        <v>0.25</v>
      </c>
      <c r="Y8" s="144"/>
      <c r="Z8" s="144"/>
      <c r="AA8" s="185"/>
      <c r="AB8" s="156" t="s">
        <v>853</v>
      </c>
    </row>
    <row r="9" spans="1:29" ht="51.75" customHeight="1">
      <c r="A9" s="330"/>
      <c r="B9" s="330"/>
      <c r="C9" s="268"/>
      <c r="D9" s="268" t="s">
        <v>420</v>
      </c>
      <c r="E9" s="268" t="s">
        <v>117</v>
      </c>
      <c r="F9" s="268" t="s">
        <v>421</v>
      </c>
      <c r="G9" s="268" t="s">
        <v>244</v>
      </c>
      <c r="H9" s="268" t="s">
        <v>171</v>
      </c>
      <c r="I9" s="265">
        <v>0.5</v>
      </c>
      <c r="J9" s="265"/>
      <c r="K9" s="265">
        <v>0.1</v>
      </c>
      <c r="L9" s="265">
        <v>0.3</v>
      </c>
      <c r="M9" s="265">
        <v>1</v>
      </c>
      <c r="N9" s="265">
        <v>1</v>
      </c>
      <c r="O9" s="265"/>
      <c r="P9" s="178"/>
      <c r="Q9" s="178"/>
      <c r="R9" s="178"/>
      <c r="S9" s="265"/>
      <c r="T9" s="141" t="s">
        <v>664</v>
      </c>
      <c r="U9" s="141">
        <v>0</v>
      </c>
      <c r="V9" s="371"/>
      <c r="W9" s="144">
        <v>0.2</v>
      </c>
      <c r="X9" s="144">
        <v>0.25</v>
      </c>
      <c r="Y9" s="144"/>
      <c r="Z9" s="144"/>
      <c r="AA9" s="185"/>
      <c r="AB9" s="156" t="s">
        <v>854</v>
      </c>
    </row>
    <row r="10" spans="1:29" ht="74.25" customHeight="1">
      <c r="A10" s="330"/>
      <c r="B10" s="330"/>
      <c r="C10" s="269"/>
      <c r="D10" s="269" t="s">
        <v>420</v>
      </c>
      <c r="E10" s="269" t="s">
        <v>117</v>
      </c>
      <c r="F10" s="269" t="s">
        <v>421</v>
      </c>
      <c r="G10" s="269" t="s">
        <v>244</v>
      </c>
      <c r="H10" s="269" t="s">
        <v>171</v>
      </c>
      <c r="I10" s="266">
        <v>0.5</v>
      </c>
      <c r="J10" s="266"/>
      <c r="K10" s="266">
        <v>0.1</v>
      </c>
      <c r="L10" s="266">
        <v>0.3</v>
      </c>
      <c r="M10" s="266">
        <v>1</v>
      </c>
      <c r="N10" s="266">
        <v>1</v>
      </c>
      <c r="O10" s="266"/>
      <c r="P10" s="177"/>
      <c r="Q10" s="177"/>
      <c r="R10" s="177"/>
      <c r="S10" s="266"/>
      <c r="T10" s="141" t="s">
        <v>433</v>
      </c>
      <c r="U10" s="141">
        <v>0</v>
      </c>
      <c r="V10" s="372"/>
      <c r="W10" s="144">
        <v>0.2</v>
      </c>
      <c r="X10" s="144">
        <v>0.25</v>
      </c>
      <c r="Y10" s="144"/>
      <c r="Z10" s="144"/>
      <c r="AA10" s="185"/>
      <c r="AB10" s="190" t="s">
        <v>855</v>
      </c>
    </row>
    <row r="11" spans="1:29" ht="51" customHeight="1">
      <c r="A11" s="330"/>
      <c r="B11" s="330"/>
      <c r="C11" s="267" t="s">
        <v>419</v>
      </c>
      <c r="D11" s="267" t="s">
        <v>420</v>
      </c>
      <c r="E11" s="267" t="s">
        <v>235</v>
      </c>
      <c r="F11" s="267" t="s">
        <v>421</v>
      </c>
      <c r="G11" s="267" t="s">
        <v>667</v>
      </c>
      <c r="H11" s="267" t="s">
        <v>171</v>
      </c>
      <c r="I11" s="264">
        <v>1</v>
      </c>
      <c r="J11" s="264">
        <v>0.1</v>
      </c>
      <c r="K11" s="264">
        <v>0.5</v>
      </c>
      <c r="L11" s="264">
        <v>0.8</v>
      </c>
      <c r="M11" s="264">
        <v>1</v>
      </c>
      <c r="N11" s="264">
        <v>1</v>
      </c>
      <c r="O11" s="264">
        <v>0.16</v>
      </c>
      <c r="P11" s="176"/>
      <c r="Q11" s="176"/>
      <c r="R11" s="176"/>
      <c r="S11" s="264">
        <f>+O11</f>
        <v>0.16</v>
      </c>
      <c r="T11" s="141" t="s">
        <v>662</v>
      </c>
      <c r="U11" s="141">
        <v>0</v>
      </c>
      <c r="V11" s="370">
        <f>+W11*X11+W11*Y11+W11*Z11+W11*AA11+W12*X12+W12*Y12+W12*Z12+W12*AA12+W13*X13+W13*Y13+W13*Z13+W13*AA13</f>
        <v>0.25</v>
      </c>
      <c r="W11" s="144">
        <v>0.2</v>
      </c>
      <c r="X11" s="144">
        <v>0.25</v>
      </c>
      <c r="Y11" s="144"/>
      <c r="Z11" s="144"/>
      <c r="AA11" s="185"/>
      <c r="AB11" s="157" t="s">
        <v>853</v>
      </c>
    </row>
    <row r="12" spans="1:29" ht="63.75" customHeight="1">
      <c r="A12" s="330"/>
      <c r="B12" s="330"/>
      <c r="C12" s="268"/>
      <c r="D12" s="268" t="s">
        <v>420</v>
      </c>
      <c r="E12" s="268" t="s">
        <v>235</v>
      </c>
      <c r="F12" s="268" t="s">
        <v>421</v>
      </c>
      <c r="G12" s="268" t="s">
        <v>667</v>
      </c>
      <c r="H12" s="268" t="s">
        <v>171</v>
      </c>
      <c r="I12" s="265">
        <v>1</v>
      </c>
      <c r="J12" s="265"/>
      <c r="K12" s="265">
        <v>0.5</v>
      </c>
      <c r="L12" s="265">
        <v>0.8</v>
      </c>
      <c r="M12" s="265">
        <v>1</v>
      </c>
      <c r="N12" s="265">
        <v>1</v>
      </c>
      <c r="O12" s="265"/>
      <c r="P12" s="178"/>
      <c r="Q12" s="178"/>
      <c r="R12" s="178"/>
      <c r="S12" s="265"/>
      <c r="T12" s="141" t="s">
        <v>668</v>
      </c>
      <c r="U12" s="141">
        <v>0</v>
      </c>
      <c r="V12" s="371"/>
      <c r="W12" s="144">
        <v>0.6</v>
      </c>
      <c r="X12" s="144">
        <v>0.25</v>
      </c>
      <c r="Y12" s="144"/>
      <c r="Z12" s="144"/>
      <c r="AA12" s="185"/>
      <c r="AB12" s="156" t="s">
        <v>856</v>
      </c>
    </row>
    <row r="13" spans="1:29" ht="50.25" customHeight="1">
      <c r="A13" s="330"/>
      <c r="B13" s="331"/>
      <c r="C13" s="269"/>
      <c r="D13" s="269" t="s">
        <v>420</v>
      </c>
      <c r="E13" s="269" t="s">
        <v>235</v>
      </c>
      <c r="F13" s="269" t="s">
        <v>421</v>
      </c>
      <c r="G13" s="269" t="s">
        <v>667</v>
      </c>
      <c r="H13" s="269" t="s">
        <v>171</v>
      </c>
      <c r="I13" s="266">
        <v>1</v>
      </c>
      <c r="J13" s="266"/>
      <c r="K13" s="266">
        <v>0.5</v>
      </c>
      <c r="L13" s="266">
        <v>0.8</v>
      </c>
      <c r="M13" s="266">
        <v>1</v>
      </c>
      <c r="N13" s="266">
        <v>1</v>
      </c>
      <c r="O13" s="266"/>
      <c r="P13" s="177"/>
      <c r="Q13" s="177"/>
      <c r="R13" s="177"/>
      <c r="S13" s="266"/>
      <c r="T13" s="141" t="s">
        <v>669</v>
      </c>
      <c r="U13" s="141">
        <v>0</v>
      </c>
      <c r="V13" s="372"/>
      <c r="W13" s="144">
        <v>0.2</v>
      </c>
      <c r="X13" s="144">
        <v>0.25</v>
      </c>
      <c r="Y13" s="144"/>
      <c r="Z13" s="144"/>
      <c r="AA13" s="185"/>
      <c r="AB13" s="156" t="s">
        <v>857</v>
      </c>
    </row>
    <row r="14" spans="1:29" ht="62.45" customHeight="1">
      <c r="A14" s="312"/>
      <c r="B14" s="303" t="s">
        <v>707</v>
      </c>
      <c r="C14" s="304" t="s">
        <v>708</v>
      </c>
      <c r="D14" s="297" t="s">
        <v>420</v>
      </c>
      <c r="E14" s="297" t="s">
        <v>709</v>
      </c>
      <c r="F14" s="297" t="s">
        <v>493</v>
      </c>
      <c r="G14" s="297" t="s">
        <v>710</v>
      </c>
      <c r="H14" s="297" t="s">
        <v>674</v>
      </c>
      <c r="I14" s="297" t="s">
        <v>462</v>
      </c>
      <c r="J14" s="297"/>
      <c r="K14" s="297"/>
      <c r="L14" s="300">
        <v>1</v>
      </c>
      <c r="M14" s="300">
        <v>2</v>
      </c>
      <c r="N14" s="300">
        <v>2</v>
      </c>
      <c r="O14" s="300">
        <v>0</v>
      </c>
      <c r="P14" s="167"/>
      <c r="Q14" s="167"/>
      <c r="R14" s="167"/>
      <c r="S14" s="300">
        <f>+O14</f>
        <v>0</v>
      </c>
      <c r="T14" s="133" t="s">
        <v>495</v>
      </c>
      <c r="U14" s="146">
        <f>945000000</f>
        <v>945000000</v>
      </c>
      <c r="V14" s="337">
        <f>+W14*X14+W14*Y14+W14*Z14+W14*AA14+W15*X15+W15*Y15+W15*Z15+W15*AA15+W16*X16+W16*Y16+W16*Z16+W16*AA16</f>
        <v>0.19</v>
      </c>
      <c r="W14" s="147">
        <v>0.6</v>
      </c>
      <c r="X14" s="147">
        <v>0</v>
      </c>
      <c r="Y14" s="147"/>
      <c r="Z14" s="147"/>
      <c r="AA14" s="147"/>
      <c r="AB14" s="186" t="s">
        <v>814</v>
      </c>
    </row>
    <row r="15" spans="1:29" ht="63.75" customHeight="1">
      <c r="A15" s="312"/>
      <c r="B15" s="303" t="s">
        <v>707</v>
      </c>
      <c r="C15" s="305" t="s">
        <v>708</v>
      </c>
      <c r="D15" s="298" t="s">
        <v>420</v>
      </c>
      <c r="E15" s="298" t="s">
        <v>709</v>
      </c>
      <c r="F15" s="298" t="s">
        <v>493</v>
      </c>
      <c r="G15" s="298" t="s">
        <v>710</v>
      </c>
      <c r="H15" s="298" t="s">
        <v>674</v>
      </c>
      <c r="I15" s="298" t="s">
        <v>462</v>
      </c>
      <c r="J15" s="298"/>
      <c r="K15" s="298"/>
      <c r="L15" s="301">
        <v>1</v>
      </c>
      <c r="M15" s="301">
        <v>2</v>
      </c>
      <c r="N15" s="301">
        <v>2</v>
      </c>
      <c r="O15" s="301"/>
      <c r="P15" s="168"/>
      <c r="Q15" s="168"/>
      <c r="R15" s="168"/>
      <c r="S15" s="301"/>
      <c r="T15" s="133" t="s">
        <v>713</v>
      </c>
      <c r="U15" s="146">
        <v>508538858</v>
      </c>
      <c r="V15" s="339"/>
      <c r="W15" s="147">
        <v>0.3</v>
      </c>
      <c r="X15" s="147">
        <v>0.55000000000000004</v>
      </c>
      <c r="Y15" s="147"/>
      <c r="Z15" s="147"/>
      <c r="AA15" s="147"/>
      <c r="AB15" s="184" t="s">
        <v>858</v>
      </c>
    </row>
    <row r="16" spans="1:29" ht="147" customHeight="1">
      <c r="A16" s="313"/>
      <c r="B16" s="303" t="s">
        <v>707</v>
      </c>
      <c r="C16" s="306" t="s">
        <v>708</v>
      </c>
      <c r="D16" s="299" t="s">
        <v>420</v>
      </c>
      <c r="E16" s="299" t="s">
        <v>709</v>
      </c>
      <c r="F16" s="299" t="s">
        <v>493</v>
      </c>
      <c r="G16" s="299" t="s">
        <v>710</v>
      </c>
      <c r="H16" s="299" t="s">
        <v>674</v>
      </c>
      <c r="I16" s="299" t="s">
        <v>462</v>
      </c>
      <c r="J16" s="299"/>
      <c r="K16" s="299"/>
      <c r="L16" s="302">
        <v>1</v>
      </c>
      <c r="M16" s="302">
        <v>2</v>
      </c>
      <c r="N16" s="302">
        <v>2</v>
      </c>
      <c r="O16" s="302"/>
      <c r="P16" s="169"/>
      <c r="Q16" s="169"/>
      <c r="R16" s="169"/>
      <c r="S16" s="302"/>
      <c r="T16" s="133" t="s">
        <v>816</v>
      </c>
      <c r="U16" s="146">
        <v>0</v>
      </c>
      <c r="V16" s="338"/>
      <c r="W16" s="147">
        <v>0.1</v>
      </c>
      <c r="X16" s="147">
        <v>0.25</v>
      </c>
      <c r="Y16" s="147"/>
      <c r="Z16" s="147"/>
      <c r="AA16" s="147"/>
      <c r="AB16" s="184" t="s">
        <v>859</v>
      </c>
    </row>
    <row r="17" spans="1:28" ht="42.75">
      <c r="A17" s="315"/>
      <c r="B17" s="285" t="s">
        <v>737</v>
      </c>
      <c r="C17" s="270" t="s">
        <v>738</v>
      </c>
      <c r="D17" s="270" t="s">
        <v>420</v>
      </c>
      <c r="E17" s="270" t="s">
        <v>739</v>
      </c>
      <c r="F17" s="270" t="s">
        <v>522</v>
      </c>
      <c r="G17" s="270" t="s">
        <v>742</v>
      </c>
      <c r="H17" s="270" t="s">
        <v>171</v>
      </c>
      <c r="I17" s="270">
        <v>0.94</v>
      </c>
      <c r="J17" s="270">
        <v>0.15</v>
      </c>
      <c r="K17" s="270">
        <v>0.4</v>
      </c>
      <c r="L17" s="270">
        <v>0.75</v>
      </c>
      <c r="M17" s="270">
        <v>1</v>
      </c>
      <c r="N17" s="270">
        <v>1</v>
      </c>
      <c r="O17" s="270">
        <v>0.15</v>
      </c>
      <c r="P17" s="170"/>
      <c r="Q17" s="170"/>
      <c r="R17" s="170"/>
      <c r="S17" s="270">
        <f>+O17</f>
        <v>0.15</v>
      </c>
      <c r="T17" s="136" t="s">
        <v>743</v>
      </c>
      <c r="U17" s="134">
        <v>0</v>
      </c>
      <c r="V17" s="332">
        <f>+W17*X17+W17*Y17+W17*Z17+W17*AA17+W18*X18+W18*Y18+W18*Z18+W18*AA18+W19*X19+W19*Y19+W19*Z19+W19*AA19+W20*X20+W20*Y20+W20*Z20+W20*AA20</f>
        <v>0.24249999999999999</v>
      </c>
      <c r="W17" s="135">
        <v>0.25</v>
      </c>
      <c r="X17" s="135">
        <v>0.19</v>
      </c>
      <c r="Y17" s="135"/>
      <c r="Z17" s="135"/>
      <c r="AA17" s="187"/>
      <c r="AB17" s="156" t="s">
        <v>860</v>
      </c>
    </row>
    <row r="18" spans="1:28" ht="42.75" customHeight="1">
      <c r="A18" s="315"/>
      <c r="B18" s="286" t="s">
        <v>737</v>
      </c>
      <c r="C18" s="271" t="s">
        <v>738</v>
      </c>
      <c r="D18" s="271" t="s">
        <v>420</v>
      </c>
      <c r="E18" s="271" t="s">
        <v>739</v>
      </c>
      <c r="F18" s="271" t="s">
        <v>522</v>
      </c>
      <c r="G18" s="271" t="s">
        <v>744</v>
      </c>
      <c r="H18" s="271" t="s">
        <v>171</v>
      </c>
      <c r="I18" s="271">
        <v>0.94</v>
      </c>
      <c r="J18" s="271"/>
      <c r="K18" s="271">
        <v>0.4</v>
      </c>
      <c r="L18" s="271">
        <v>0.75</v>
      </c>
      <c r="M18" s="271">
        <v>1</v>
      </c>
      <c r="N18" s="271">
        <v>1</v>
      </c>
      <c r="O18" s="271"/>
      <c r="P18" s="172"/>
      <c r="Q18" s="172"/>
      <c r="R18" s="172"/>
      <c r="S18" s="271"/>
      <c r="T18" s="136" t="s">
        <v>745</v>
      </c>
      <c r="U18" s="134">
        <v>44000000</v>
      </c>
      <c r="V18" s="340"/>
      <c r="W18" s="135">
        <v>0.25</v>
      </c>
      <c r="X18" s="135">
        <v>0.15</v>
      </c>
      <c r="Y18" s="135"/>
      <c r="Z18" s="135"/>
      <c r="AA18" s="187"/>
      <c r="AB18" s="156" t="s">
        <v>823</v>
      </c>
    </row>
    <row r="19" spans="1:28" ht="32.25" customHeight="1">
      <c r="A19" s="315"/>
      <c r="B19" s="286" t="s">
        <v>737</v>
      </c>
      <c r="C19" s="271" t="s">
        <v>738</v>
      </c>
      <c r="D19" s="271" t="s">
        <v>420</v>
      </c>
      <c r="E19" s="271" t="s">
        <v>739</v>
      </c>
      <c r="F19" s="271" t="s">
        <v>522</v>
      </c>
      <c r="G19" s="271" t="s">
        <v>746</v>
      </c>
      <c r="H19" s="271" t="s">
        <v>171</v>
      </c>
      <c r="I19" s="271">
        <v>0.94</v>
      </c>
      <c r="J19" s="271"/>
      <c r="K19" s="271">
        <v>0.4</v>
      </c>
      <c r="L19" s="271">
        <v>0.75</v>
      </c>
      <c r="M19" s="271">
        <v>1</v>
      </c>
      <c r="N19" s="271">
        <v>1</v>
      </c>
      <c r="O19" s="271"/>
      <c r="P19" s="172"/>
      <c r="Q19" s="172"/>
      <c r="R19" s="172"/>
      <c r="S19" s="271"/>
      <c r="T19" s="136" t="s">
        <v>747</v>
      </c>
      <c r="U19" s="134">
        <v>0</v>
      </c>
      <c r="V19" s="340"/>
      <c r="W19" s="135">
        <v>0.25</v>
      </c>
      <c r="X19" s="135">
        <v>0.3</v>
      </c>
      <c r="Y19" s="135"/>
      <c r="Z19" s="135"/>
      <c r="AA19" s="187"/>
      <c r="AB19" s="156" t="s">
        <v>824</v>
      </c>
    </row>
    <row r="20" spans="1:28" ht="103.5" customHeight="1">
      <c r="A20" s="315"/>
      <c r="B20" s="287" t="s">
        <v>737</v>
      </c>
      <c r="C20" s="272" t="s">
        <v>738</v>
      </c>
      <c r="D20" s="272" t="s">
        <v>420</v>
      </c>
      <c r="E20" s="272" t="s">
        <v>739</v>
      </c>
      <c r="F20" s="272" t="s">
        <v>522</v>
      </c>
      <c r="G20" s="272" t="s">
        <v>748</v>
      </c>
      <c r="H20" s="272" t="s">
        <v>171</v>
      </c>
      <c r="I20" s="272">
        <v>0.94</v>
      </c>
      <c r="J20" s="272"/>
      <c r="K20" s="272">
        <v>0.4</v>
      </c>
      <c r="L20" s="272">
        <v>0.75</v>
      </c>
      <c r="M20" s="272">
        <v>1</v>
      </c>
      <c r="N20" s="272">
        <v>1</v>
      </c>
      <c r="O20" s="272"/>
      <c r="P20" s="171"/>
      <c r="Q20" s="171"/>
      <c r="R20" s="171"/>
      <c r="S20" s="272"/>
      <c r="T20" s="136" t="s">
        <v>749</v>
      </c>
      <c r="U20" s="134">
        <v>0</v>
      </c>
      <c r="V20" s="333"/>
      <c r="W20" s="135">
        <v>0.25</v>
      </c>
      <c r="X20" s="135">
        <v>0.33</v>
      </c>
      <c r="Y20" s="135"/>
      <c r="Z20" s="135"/>
      <c r="AA20" s="187"/>
      <c r="AB20" s="190" t="s">
        <v>861</v>
      </c>
    </row>
    <row r="21" spans="1:28" ht="38.25" customHeight="1">
      <c r="A21" s="315"/>
      <c r="B21" s="285" t="s">
        <v>750</v>
      </c>
      <c r="C21" s="270" t="s">
        <v>751</v>
      </c>
      <c r="D21" s="270" t="s">
        <v>420</v>
      </c>
      <c r="E21" s="270" t="s">
        <v>752</v>
      </c>
      <c r="F21" s="270" t="s">
        <v>536</v>
      </c>
      <c r="G21" s="270" t="s">
        <v>753</v>
      </c>
      <c r="H21" s="270" t="s">
        <v>171</v>
      </c>
      <c r="I21" s="270" t="s">
        <v>462</v>
      </c>
      <c r="J21" s="270">
        <v>0.25</v>
      </c>
      <c r="K21" s="270">
        <v>1</v>
      </c>
      <c r="L21" s="270">
        <v>1</v>
      </c>
      <c r="M21" s="270">
        <v>1</v>
      </c>
      <c r="N21" s="270">
        <v>1</v>
      </c>
      <c r="O21" s="270">
        <v>0.24</v>
      </c>
      <c r="P21" s="170"/>
      <c r="Q21" s="170"/>
      <c r="R21" s="170"/>
      <c r="S21" s="270">
        <f>+O21</f>
        <v>0.24</v>
      </c>
      <c r="T21" s="136" t="s">
        <v>754</v>
      </c>
      <c r="U21" s="134">
        <v>0</v>
      </c>
      <c r="V21" s="341">
        <f>+W21*X21+W21*Y21+W21*Z21+W21*AA21+W22*X22+W22*Y22+W22*Z22+W22*AA22+W23*X23+W23*Y23+W23*Z23+W23*AA23</f>
        <v>0.44609999999999994</v>
      </c>
      <c r="W21" s="135">
        <v>0.3</v>
      </c>
      <c r="X21" s="135">
        <v>1</v>
      </c>
      <c r="Y21" s="135"/>
      <c r="Z21" s="135"/>
      <c r="AA21" s="187"/>
      <c r="AB21" s="149" t="s">
        <v>862</v>
      </c>
    </row>
    <row r="22" spans="1:28" ht="57" customHeight="1">
      <c r="A22" s="315"/>
      <c r="B22" s="286" t="s">
        <v>750</v>
      </c>
      <c r="C22" s="271" t="s">
        <v>751</v>
      </c>
      <c r="D22" s="271" t="s">
        <v>420</v>
      </c>
      <c r="E22" s="271" t="s">
        <v>752</v>
      </c>
      <c r="F22" s="271" t="s">
        <v>536</v>
      </c>
      <c r="G22" s="271" t="s">
        <v>753</v>
      </c>
      <c r="H22" s="271" t="s">
        <v>171</v>
      </c>
      <c r="I22" s="271" t="s">
        <v>462</v>
      </c>
      <c r="J22" s="271"/>
      <c r="K22" s="271">
        <v>0.25</v>
      </c>
      <c r="L22" s="271">
        <v>0.25</v>
      </c>
      <c r="M22" s="271">
        <v>0.25</v>
      </c>
      <c r="N22" s="271">
        <v>1</v>
      </c>
      <c r="O22" s="271"/>
      <c r="P22" s="172"/>
      <c r="Q22" s="172"/>
      <c r="R22" s="172"/>
      <c r="S22" s="271"/>
      <c r="T22" s="136" t="s">
        <v>543</v>
      </c>
      <c r="U22" s="134">
        <v>95000000</v>
      </c>
      <c r="V22" s="342"/>
      <c r="W22" s="135">
        <v>0.6</v>
      </c>
      <c r="X22" s="135">
        <v>0.24349999999999999</v>
      </c>
      <c r="Y22" s="135"/>
      <c r="Z22" s="135"/>
      <c r="AA22" s="187"/>
      <c r="AB22" s="190" t="s">
        <v>863</v>
      </c>
    </row>
    <row r="23" spans="1:28" ht="37.5" customHeight="1">
      <c r="A23" s="315"/>
      <c r="B23" s="287" t="s">
        <v>750</v>
      </c>
      <c r="C23" s="272" t="s">
        <v>751</v>
      </c>
      <c r="D23" s="272" t="s">
        <v>420</v>
      </c>
      <c r="E23" s="272" t="s">
        <v>752</v>
      </c>
      <c r="F23" s="272" t="s">
        <v>536</v>
      </c>
      <c r="G23" s="272" t="s">
        <v>753</v>
      </c>
      <c r="H23" s="272" t="s">
        <v>171</v>
      </c>
      <c r="I23" s="272" t="s">
        <v>462</v>
      </c>
      <c r="J23" s="272"/>
      <c r="K23" s="272">
        <v>0</v>
      </c>
      <c r="L23" s="272">
        <v>0</v>
      </c>
      <c r="M23" s="272">
        <v>1</v>
      </c>
      <c r="N23" s="272">
        <v>1</v>
      </c>
      <c r="O23" s="272"/>
      <c r="P23" s="171"/>
      <c r="Q23" s="171"/>
      <c r="R23" s="171"/>
      <c r="S23" s="272"/>
      <c r="T23" s="136" t="s">
        <v>756</v>
      </c>
      <c r="U23" s="134">
        <v>0</v>
      </c>
      <c r="V23" s="373"/>
      <c r="W23" s="135">
        <v>0.1</v>
      </c>
      <c r="X23" s="135"/>
      <c r="Y23" s="135"/>
      <c r="Z23" s="135"/>
      <c r="AA23" s="187"/>
      <c r="AB23" s="188"/>
    </row>
    <row r="24" spans="1:28" ht="42.75">
      <c r="A24" s="315"/>
      <c r="B24" s="288" t="s">
        <v>757</v>
      </c>
      <c r="C24" s="273" t="s">
        <v>758</v>
      </c>
      <c r="D24" s="273" t="s">
        <v>420</v>
      </c>
      <c r="E24" s="273" t="s">
        <v>759</v>
      </c>
      <c r="F24" s="273" t="s">
        <v>549</v>
      </c>
      <c r="G24" s="273" t="s">
        <v>759</v>
      </c>
      <c r="H24" s="273" t="s">
        <v>171</v>
      </c>
      <c r="I24" s="273" t="s">
        <v>462</v>
      </c>
      <c r="J24" s="270">
        <v>0.15</v>
      </c>
      <c r="K24" s="270">
        <v>0.5</v>
      </c>
      <c r="L24" s="270">
        <v>0.65</v>
      </c>
      <c r="M24" s="270">
        <v>1</v>
      </c>
      <c r="N24" s="270">
        <v>1</v>
      </c>
      <c r="O24" s="270">
        <v>0.15</v>
      </c>
      <c r="P24" s="170"/>
      <c r="Q24" s="170"/>
      <c r="R24" s="170"/>
      <c r="S24" s="270">
        <f>+O24</f>
        <v>0.15</v>
      </c>
      <c r="T24" s="136" t="s">
        <v>551</v>
      </c>
      <c r="U24" s="136" t="s">
        <v>761</v>
      </c>
      <c r="V24" s="369">
        <f>+W24*X24+W24*Y24+W24*Z24+W24*AA24+W25*X25+W25*Y25+W25*Z25+W25*AA25+W26*X26+W26*Y26+W26*Z26+W26*AA26</f>
        <v>0.16750000000000001</v>
      </c>
      <c r="W24" s="137">
        <v>0.34</v>
      </c>
      <c r="X24" s="137">
        <v>0.25</v>
      </c>
      <c r="Y24" s="137"/>
      <c r="Z24" s="137"/>
      <c r="AA24" s="189"/>
      <c r="AB24" s="156" t="s">
        <v>826</v>
      </c>
    </row>
    <row r="25" spans="1:28" ht="65.25" customHeight="1">
      <c r="A25" s="315"/>
      <c r="B25" s="289" t="s">
        <v>757</v>
      </c>
      <c r="C25" s="274" t="s">
        <v>758</v>
      </c>
      <c r="D25" s="274" t="s">
        <v>420</v>
      </c>
      <c r="E25" s="274" t="s">
        <v>759</v>
      </c>
      <c r="F25" s="274" t="s">
        <v>549</v>
      </c>
      <c r="G25" s="274" t="s">
        <v>759</v>
      </c>
      <c r="H25" s="274" t="s">
        <v>171</v>
      </c>
      <c r="I25" s="274" t="s">
        <v>462</v>
      </c>
      <c r="J25" s="271"/>
      <c r="K25" s="271">
        <v>0.5</v>
      </c>
      <c r="L25" s="271">
        <v>0.65</v>
      </c>
      <c r="M25" s="271">
        <v>1</v>
      </c>
      <c r="N25" s="271">
        <v>1</v>
      </c>
      <c r="O25" s="271"/>
      <c r="P25" s="172"/>
      <c r="Q25" s="172"/>
      <c r="R25" s="172"/>
      <c r="S25" s="271"/>
      <c r="T25" s="136" t="s">
        <v>763</v>
      </c>
      <c r="U25" s="136" t="s">
        <v>661</v>
      </c>
      <c r="V25" s="342"/>
      <c r="W25" s="137">
        <v>0.33</v>
      </c>
      <c r="X25" s="137">
        <v>0</v>
      </c>
      <c r="Y25" s="137"/>
      <c r="Z25" s="137"/>
      <c r="AA25" s="189"/>
      <c r="AB25" s="156" t="s">
        <v>864</v>
      </c>
    </row>
    <row r="26" spans="1:28" ht="62.25" customHeight="1">
      <c r="A26" s="315"/>
      <c r="B26" s="290" t="s">
        <v>757</v>
      </c>
      <c r="C26" s="275" t="s">
        <v>758</v>
      </c>
      <c r="D26" s="275" t="s">
        <v>420</v>
      </c>
      <c r="E26" s="275" t="s">
        <v>759</v>
      </c>
      <c r="F26" s="275" t="s">
        <v>549</v>
      </c>
      <c r="G26" s="275" t="s">
        <v>759</v>
      </c>
      <c r="H26" s="275" t="s">
        <v>171</v>
      </c>
      <c r="I26" s="275" t="s">
        <v>462</v>
      </c>
      <c r="J26" s="272"/>
      <c r="K26" s="272">
        <v>0.5</v>
      </c>
      <c r="L26" s="272">
        <v>0.65</v>
      </c>
      <c r="M26" s="272">
        <v>1</v>
      </c>
      <c r="N26" s="272">
        <v>1</v>
      </c>
      <c r="O26" s="272"/>
      <c r="P26" s="171"/>
      <c r="Q26" s="171"/>
      <c r="R26" s="171"/>
      <c r="S26" s="272"/>
      <c r="T26" s="136" t="s">
        <v>766</v>
      </c>
      <c r="U26" s="136" t="s">
        <v>661</v>
      </c>
      <c r="V26" s="343"/>
      <c r="W26" s="137">
        <v>0.33</v>
      </c>
      <c r="X26" s="137">
        <v>0.25</v>
      </c>
      <c r="Y26" s="137"/>
      <c r="Z26" s="137"/>
      <c r="AA26" s="189"/>
      <c r="AB26" s="204" t="s">
        <v>865</v>
      </c>
    </row>
    <row r="27" spans="1:28" ht="42" customHeight="1">
      <c r="A27" s="315"/>
      <c r="B27" s="285" t="s">
        <v>776</v>
      </c>
      <c r="C27" s="270" t="s">
        <v>580</v>
      </c>
      <c r="D27" s="270" t="s">
        <v>420</v>
      </c>
      <c r="E27" s="270" t="s">
        <v>177</v>
      </c>
      <c r="F27" s="270" t="s">
        <v>581</v>
      </c>
      <c r="G27" s="270" t="s">
        <v>179</v>
      </c>
      <c r="H27" s="270" t="s">
        <v>171</v>
      </c>
      <c r="I27" s="270" t="s">
        <v>462</v>
      </c>
      <c r="J27" s="270">
        <v>0.25</v>
      </c>
      <c r="K27" s="270">
        <v>1</v>
      </c>
      <c r="L27" s="270">
        <v>1</v>
      </c>
      <c r="M27" s="270">
        <v>1</v>
      </c>
      <c r="N27" s="270">
        <v>1</v>
      </c>
      <c r="O27" s="270"/>
      <c r="P27" s="170"/>
      <c r="Q27" s="170"/>
      <c r="R27" s="170"/>
      <c r="S27" s="270"/>
      <c r="T27" s="136" t="s">
        <v>584</v>
      </c>
      <c r="U27" s="134">
        <v>0</v>
      </c>
      <c r="V27" s="332">
        <f>+W27*X27+W27*Y27+W27*Z27+W27*AA27+W28*X28+W28*Y28+W28*Z28+W28*AA28</f>
        <v>0.25</v>
      </c>
      <c r="W27" s="135">
        <v>0.5</v>
      </c>
      <c r="X27" s="135">
        <v>0.25</v>
      </c>
      <c r="Y27" s="135"/>
      <c r="Z27" s="135"/>
      <c r="AA27" s="187"/>
      <c r="AB27" s="204" t="s">
        <v>866</v>
      </c>
    </row>
    <row r="28" spans="1:28" ht="56.25" customHeight="1">
      <c r="A28" s="315"/>
      <c r="B28" s="287" t="s">
        <v>776</v>
      </c>
      <c r="C28" s="272" t="s">
        <v>580</v>
      </c>
      <c r="D28" s="272" t="s">
        <v>420</v>
      </c>
      <c r="E28" s="272" t="s">
        <v>177</v>
      </c>
      <c r="F28" s="272" t="s">
        <v>581</v>
      </c>
      <c r="G28" s="272" t="s">
        <v>179</v>
      </c>
      <c r="H28" s="272" t="s">
        <v>171</v>
      </c>
      <c r="I28" s="272" t="s">
        <v>462</v>
      </c>
      <c r="J28" s="272"/>
      <c r="K28" s="272">
        <v>1</v>
      </c>
      <c r="L28" s="272">
        <v>1</v>
      </c>
      <c r="M28" s="272">
        <v>1</v>
      </c>
      <c r="N28" s="272">
        <v>1</v>
      </c>
      <c r="O28" s="272"/>
      <c r="P28" s="171"/>
      <c r="Q28" s="171"/>
      <c r="R28" s="171"/>
      <c r="S28" s="272"/>
      <c r="T28" s="136" t="s">
        <v>588</v>
      </c>
      <c r="U28" s="134">
        <v>0</v>
      </c>
      <c r="V28" s="333"/>
      <c r="W28" s="135">
        <v>0.5</v>
      </c>
      <c r="X28" s="135">
        <v>0.25</v>
      </c>
      <c r="Y28" s="135"/>
      <c r="Z28" s="135"/>
      <c r="AA28" s="187"/>
      <c r="AB28" s="190" t="s">
        <v>867</v>
      </c>
    </row>
    <row r="29" spans="1:28" ht="14.25">
      <c r="A29" s="122"/>
      <c r="B29" s="122"/>
      <c r="C29" s="122"/>
      <c r="D29" s="122"/>
      <c r="E29" s="122"/>
      <c r="F29" s="122"/>
      <c r="G29" s="122"/>
      <c r="H29" s="122"/>
      <c r="I29" s="122"/>
      <c r="J29" s="219">
        <f>SUM(J7:J28)/7</f>
        <v>0.12857142857142859</v>
      </c>
      <c r="K29" s="122"/>
      <c r="L29" s="122"/>
      <c r="M29" s="122"/>
      <c r="N29" s="122"/>
      <c r="O29" s="122"/>
      <c r="P29" s="122"/>
      <c r="Q29" s="122"/>
      <c r="R29" s="122"/>
      <c r="S29" s="219">
        <f>SUM(S7:S28)/7</f>
        <v>0.1</v>
      </c>
      <c r="T29" s="122"/>
      <c r="U29" s="122"/>
      <c r="V29" s="219">
        <f>SUM(V7:V28)/7</f>
        <v>0.24229999999999999</v>
      </c>
      <c r="X29" s="219"/>
      <c r="Y29" s="122"/>
      <c r="Z29" s="122"/>
      <c r="AA29" s="122"/>
    </row>
    <row r="30" spans="1:28" ht="14.25" customHeight="1">
      <c r="E30"/>
      <c r="G30"/>
    </row>
    <row r="31" spans="1:28" ht="14.25" customHeight="1">
      <c r="E31"/>
      <c r="G31"/>
    </row>
    <row r="32" spans="1:28" ht="14.25" customHeight="1">
      <c r="E32"/>
      <c r="G32"/>
    </row>
    <row r="33" spans="5:22" ht="14.25" customHeight="1">
      <c r="E33"/>
      <c r="G33"/>
      <c r="T33" s="151"/>
      <c r="U33" s="151"/>
      <c r="V33" s="151"/>
    </row>
    <row r="34" spans="5:22" ht="14.25" customHeight="1">
      <c r="E34"/>
      <c r="G34"/>
      <c r="U34" s="151"/>
      <c r="V34" s="151"/>
    </row>
    <row r="35" spans="5:22" ht="14.25" customHeight="1">
      <c r="E35"/>
      <c r="G35"/>
    </row>
    <row r="36" spans="5:22" ht="14.25" customHeight="1">
      <c r="E36"/>
      <c r="G36"/>
    </row>
    <row r="37" spans="5:22" ht="14.25" customHeight="1">
      <c r="E37"/>
      <c r="G37"/>
    </row>
    <row r="38" spans="5:22" ht="14.25" customHeight="1">
      <c r="E38"/>
      <c r="G38"/>
    </row>
    <row r="39" spans="5:22" ht="14.25" customHeight="1">
      <c r="E39"/>
      <c r="G39"/>
    </row>
    <row r="40" spans="5:22" ht="14.25" customHeight="1">
      <c r="E40"/>
      <c r="G40"/>
    </row>
    <row r="41" spans="5:22" ht="14.25" customHeight="1">
      <c r="E41"/>
      <c r="G41"/>
    </row>
    <row r="42" spans="5:22" ht="14.25" customHeight="1">
      <c r="E42"/>
      <c r="G42"/>
    </row>
    <row r="43" spans="5:22" ht="14.25" customHeight="1">
      <c r="E43"/>
      <c r="G43"/>
    </row>
    <row r="44" spans="5:22" ht="14.25" customHeight="1">
      <c r="E44"/>
      <c r="G44"/>
    </row>
    <row r="45" spans="5:22" ht="14.25" customHeight="1">
      <c r="E45"/>
      <c r="G45"/>
    </row>
    <row r="46" spans="5:22" ht="14.25" customHeight="1">
      <c r="E46"/>
      <c r="G46"/>
    </row>
    <row r="47" spans="5:22" ht="14.25" customHeight="1">
      <c r="E47"/>
      <c r="G47"/>
    </row>
    <row r="48" spans="5:22" ht="14.25" customHeight="1">
      <c r="E48"/>
      <c r="G48"/>
    </row>
    <row r="49" spans="5:7" ht="14.25" customHeight="1">
      <c r="E49"/>
      <c r="G49"/>
    </row>
    <row r="50" spans="5:7" ht="14.25" customHeight="1">
      <c r="E50"/>
      <c r="G50"/>
    </row>
    <row r="51" spans="5:7" ht="14.25" customHeight="1">
      <c r="E51"/>
      <c r="G51"/>
    </row>
    <row r="52" spans="5:7" ht="14.25" customHeight="1">
      <c r="E52"/>
      <c r="G52"/>
    </row>
    <row r="53" spans="5:7" ht="14.25" customHeight="1">
      <c r="E53"/>
      <c r="G53"/>
    </row>
    <row r="54" spans="5:7" ht="14.25" customHeight="1">
      <c r="E54"/>
      <c r="G54"/>
    </row>
    <row r="55" spans="5:7" ht="14.25" customHeight="1">
      <c r="E55"/>
      <c r="G55"/>
    </row>
    <row r="56" spans="5:7" ht="14.25" customHeight="1">
      <c r="E56"/>
      <c r="G56"/>
    </row>
    <row r="57" spans="5:7" ht="14.25" customHeight="1">
      <c r="E57"/>
      <c r="G57"/>
    </row>
    <row r="58" spans="5:7" ht="14.25" customHeight="1">
      <c r="E58"/>
      <c r="G58"/>
    </row>
    <row r="59" spans="5:7" ht="14.25" customHeight="1">
      <c r="E59"/>
      <c r="G59"/>
    </row>
    <row r="60" spans="5:7" ht="14.25" customHeight="1">
      <c r="E60"/>
      <c r="G60"/>
    </row>
    <row r="61" spans="5:7" ht="14.25" customHeight="1">
      <c r="E61"/>
      <c r="G61"/>
    </row>
    <row r="62" spans="5:7" ht="14.25" customHeight="1">
      <c r="E62"/>
      <c r="G62"/>
    </row>
    <row r="63" spans="5:7" ht="14.25" customHeight="1">
      <c r="E63"/>
      <c r="G63"/>
    </row>
    <row r="64" spans="5:7" ht="14.25" customHeight="1">
      <c r="E64"/>
      <c r="G64"/>
    </row>
    <row r="65" spans="5:7" ht="14.25" customHeight="1">
      <c r="E65"/>
      <c r="G65"/>
    </row>
    <row r="66" spans="5:7" ht="14.25" customHeight="1">
      <c r="E66"/>
      <c r="G66"/>
    </row>
    <row r="67" spans="5:7" ht="14.25" customHeight="1">
      <c r="E67"/>
      <c r="G67"/>
    </row>
    <row r="68" spans="5:7" ht="14.25" customHeight="1">
      <c r="E68"/>
      <c r="G68"/>
    </row>
    <row r="69" spans="5:7" ht="14.25" customHeight="1">
      <c r="E69"/>
      <c r="G69"/>
    </row>
    <row r="70" spans="5:7" ht="14.25" customHeight="1">
      <c r="E70"/>
      <c r="G70"/>
    </row>
    <row r="71" spans="5:7" ht="14.25" customHeight="1">
      <c r="E71"/>
      <c r="G71"/>
    </row>
    <row r="72" spans="5:7" ht="14.25" customHeight="1">
      <c r="E72"/>
      <c r="G72"/>
    </row>
    <row r="73" spans="5:7" ht="14.25" customHeight="1">
      <c r="E73"/>
      <c r="G73"/>
    </row>
    <row r="74" spans="5:7" ht="14.25" customHeight="1">
      <c r="E74"/>
      <c r="G74"/>
    </row>
    <row r="75" spans="5:7" ht="14.25" customHeight="1">
      <c r="E75"/>
      <c r="G75"/>
    </row>
    <row r="76" spans="5:7" ht="14.25" customHeight="1">
      <c r="E76"/>
      <c r="G76"/>
    </row>
    <row r="77" spans="5:7" ht="14.25" customHeight="1">
      <c r="E77"/>
      <c r="G77"/>
    </row>
    <row r="78" spans="5:7" ht="14.25" customHeight="1">
      <c r="E78"/>
      <c r="G78"/>
    </row>
    <row r="79" spans="5:7" ht="14.25" customHeight="1">
      <c r="E79"/>
      <c r="G79"/>
    </row>
    <row r="80" spans="5: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E245"/>
      <c r="G245"/>
    </row>
    <row r="246" spans="5:7" ht="14.25" customHeight="1">
      <c r="E246"/>
      <c r="G246"/>
    </row>
    <row r="247" spans="5:7" ht="14.25" customHeight="1">
      <c r="E247"/>
      <c r="G247"/>
    </row>
    <row r="248" spans="5:7" ht="14.25" customHeight="1">
      <c r="E248"/>
      <c r="G248"/>
    </row>
    <row r="249" spans="5:7" ht="14.25" customHeight="1">
      <c r="E249"/>
      <c r="G249"/>
    </row>
    <row r="250" spans="5:7" ht="14.25" customHeight="1">
      <c r="E250"/>
      <c r="G250"/>
    </row>
    <row r="251" spans="5:7" ht="14.25" customHeight="1">
      <c r="E251"/>
      <c r="G251"/>
    </row>
    <row r="252" spans="5:7" ht="14.25" customHeight="1">
      <c r="E252"/>
      <c r="G252"/>
    </row>
    <row r="253" spans="5:7" ht="14.25" customHeight="1">
      <c r="E253"/>
      <c r="G253"/>
    </row>
    <row r="254" spans="5:7" ht="14.25" customHeight="1">
      <c r="E254"/>
      <c r="G254"/>
    </row>
    <row r="255" spans="5:7" ht="14.25" customHeight="1">
      <c r="E255"/>
      <c r="G255"/>
    </row>
    <row r="256" spans="5:7" ht="14.25" customHeight="1">
      <c r="E256"/>
      <c r="G256"/>
    </row>
    <row r="257" spans="5:7" ht="14.25" customHeight="1">
      <c r="E257"/>
      <c r="G257"/>
    </row>
    <row r="258" spans="5:7" ht="14.25" customHeight="1">
      <c r="E258"/>
      <c r="G258"/>
    </row>
    <row r="259" spans="5:7" ht="14.25" customHeight="1">
      <c r="E259"/>
      <c r="G259"/>
    </row>
    <row r="260" spans="5:7" ht="14.25" customHeight="1">
      <c r="E260"/>
      <c r="G260"/>
    </row>
    <row r="261" spans="5:7" ht="14.25" customHeight="1">
      <c r="E261"/>
      <c r="G261"/>
    </row>
    <row r="262" spans="5:7" ht="14.25" customHeight="1">
      <c r="E262"/>
      <c r="G262"/>
    </row>
    <row r="263" spans="5:7" ht="14.25" customHeight="1">
      <c r="E263"/>
      <c r="G263"/>
    </row>
    <row r="264" spans="5:7" ht="14.25" customHeight="1">
      <c r="G264"/>
    </row>
    <row r="265" spans="5:7" ht="14.25" customHeight="1">
      <c r="G265"/>
    </row>
    <row r="266" spans="5:7" ht="14.25" customHeight="1">
      <c r="G266"/>
    </row>
    <row r="267" spans="5:7" ht="14.25" customHeight="1">
      <c r="G267"/>
    </row>
    <row r="268" spans="5:7" ht="14.25" customHeight="1">
      <c r="G268"/>
    </row>
    <row r="269" spans="5:7" ht="14.25" customHeight="1">
      <c r="G269"/>
    </row>
    <row r="270" spans="5:7" ht="14.25" customHeight="1">
      <c r="G270"/>
    </row>
    <row r="271" spans="5:7" ht="14.25" customHeight="1">
      <c r="G271"/>
    </row>
    <row r="272" spans="5:7" ht="14.25" customHeight="1">
      <c r="G272"/>
    </row>
    <row r="273" spans="7:7" ht="14.25" customHeight="1">
      <c r="G273"/>
    </row>
    <row r="274" spans="7:7" ht="14.25" customHeight="1">
      <c r="G274"/>
    </row>
    <row r="275" spans="7:7" ht="14.25" customHeight="1">
      <c r="G275"/>
    </row>
    <row r="276" spans="7:7" ht="14.25" customHeight="1">
      <c r="G276"/>
    </row>
    <row r="277" spans="7:7" ht="14.25" customHeight="1">
      <c r="G277"/>
    </row>
    <row r="278" spans="7:7" ht="14.25" customHeight="1">
      <c r="G278"/>
    </row>
    <row r="279" spans="7:7" ht="14.25" customHeight="1">
      <c r="G279"/>
    </row>
    <row r="280" spans="7:7" ht="14.25" customHeight="1">
      <c r="G280"/>
    </row>
    <row r="281" spans="7:7" ht="14.25" customHeight="1">
      <c r="G281"/>
    </row>
    <row r="282" spans="7:7" ht="14.25" customHeight="1">
      <c r="G282"/>
    </row>
    <row r="283" spans="7:7" ht="14.25" customHeight="1">
      <c r="G283"/>
    </row>
    <row r="284" spans="7:7" ht="14.25" customHeight="1">
      <c r="G284"/>
    </row>
    <row r="285" spans="7:7" ht="14.25" customHeight="1">
      <c r="G285"/>
    </row>
    <row r="286" spans="7:7" ht="14.25" customHeight="1">
      <c r="G286"/>
    </row>
    <row r="287" spans="7:7" ht="14.25" customHeight="1">
      <c r="G287"/>
    </row>
    <row r="288" spans="7:7" ht="14.25" customHeight="1">
      <c r="G288"/>
    </row>
    <row r="289" spans="7:7" ht="14.25" customHeight="1">
      <c r="G289"/>
    </row>
    <row r="290" spans="7:7" ht="14.25" customHeight="1">
      <c r="G290"/>
    </row>
    <row r="291" spans="7:7" ht="14.25" customHeight="1">
      <c r="G291"/>
    </row>
    <row r="292" spans="7:7" ht="14.25" customHeight="1">
      <c r="G292"/>
    </row>
    <row r="293" spans="7:7" ht="14.25" customHeight="1">
      <c r="G293"/>
    </row>
    <row r="294" spans="7:7" ht="14.25" customHeight="1">
      <c r="G294"/>
    </row>
    <row r="295" spans="7:7" ht="14.25" customHeight="1">
      <c r="G295"/>
    </row>
    <row r="296" spans="7:7" ht="14.25" customHeight="1">
      <c r="G296"/>
    </row>
    <row r="297" spans="7:7" ht="14.25" customHeight="1">
      <c r="G297"/>
    </row>
    <row r="298" spans="7:7" ht="14.25" customHeight="1">
      <c r="G298"/>
    </row>
    <row r="299" spans="7:7" ht="14.25" customHeight="1">
      <c r="G299"/>
    </row>
    <row r="300" spans="7:7" ht="14.25" customHeight="1">
      <c r="G300"/>
    </row>
    <row r="301" spans="7:7" ht="14.25" customHeight="1">
      <c r="G301"/>
    </row>
    <row r="302" spans="7:7" ht="14.25" customHeight="1">
      <c r="G302"/>
    </row>
    <row r="303" spans="7:7" ht="14.25" customHeight="1">
      <c r="G303"/>
    </row>
    <row r="304" spans="7: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row r="950" spans="7:7" ht="14.25" customHeight="1">
      <c r="G950"/>
    </row>
    <row r="951" spans="7:7" ht="14.25" customHeight="1">
      <c r="G951"/>
    </row>
    <row r="952" spans="7:7" ht="14.25" customHeight="1">
      <c r="G952"/>
    </row>
    <row r="953" spans="7:7" ht="14.25" customHeight="1">
      <c r="G953"/>
    </row>
    <row r="954" spans="7:7" ht="14.25" customHeight="1">
      <c r="G954"/>
    </row>
    <row r="955" spans="7:7" ht="14.25" customHeight="1">
      <c r="G955"/>
    </row>
    <row r="956" spans="7:7" ht="14.25" customHeight="1">
      <c r="G956"/>
    </row>
    <row r="957" spans="7:7" ht="14.25" customHeight="1">
      <c r="G957"/>
    </row>
    <row r="958" spans="7:7" ht="14.25" customHeight="1">
      <c r="G958"/>
    </row>
    <row r="959" spans="7:7" ht="14.25" customHeight="1">
      <c r="G959"/>
    </row>
    <row r="960" spans="7:7" ht="14.25" customHeight="1">
      <c r="G960"/>
    </row>
    <row r="961" spans="7:7" ht="14.25" customHeight="1">
      <c r="G961"/>
    </row>
    <row r="962" spans="7:7" ht="14.25" customHeight="1">
      <c r="G962"/>
    </row>
    <row r="963" spans="7:7" ht="14.25" customHeight="1">
      <c r="G963"/>
    </row>
    <row r="964" spans="7:7" ht="14.25" customHeight="1">
      <c r="G964"/>
    </row>
    <row r="965" spans="7:7" ht="14.25" customHeight="1">
      <c r="G965"/>
    </row>
    <row r="966" spans="7:7" ht="14.25" customHeight="1">
      <c r="G966"/>
    </row>
    <row r="967" spans="7:7" ht="14.25" customHeight="1">
      <c r="G967"/>
    </row>
    <row r="968" spans="7:7" ht="14.25" customHeight="1">
      <c r="G968"/>
    </row>
  </sheetData>
  <mergeCells count="114">
    <mergeCell ref="F11:F13"/>
    <mergeCell ref="O7:O10"/>
    <mergeCell ref="S7:S10"/>
    <mergeCell ref="O17:O20"/>
    <mergeCell ref="S17:S20"/>
    <mergeCell ref="B7:B13"/>
    <mergeCell ref="A7:A13"/>
    <mergeCell ref="C11:C13"/>
    <mergeCell ref="D11:D13"/>
    <mergeCell ref="E11:E13"/>
    <mergeCell ref="M11:M13"/>
    <mergeCell ref="N11:N13"/>
    <mergeCell ref="B14:B16"/>
    <mergeCell ref="C14:C16"/>
    <mergeCell ref="D14:D16"/>
    <mergeCell ref="E14:E16"/>
    <mergeCell ref="F14:F16"/>
    <mergeCell ref="G17:G20"/>
    <mergeCell ref="H17:H20"/>
    <mergeCell ref="A17:A28"/>
    <mergeCell ref="A14:A16"/>
    <mergeCell ref="B17:B20"/>
    <mergeCell ref="C17:C20"/>
    <mergeCell ref="D17:D20"/>
    <mergeCell ref="V7:V10"/>
    <mergeCell ref="C7:C10"/>
    <mergeCell ref="D7:D10"/>
    <mergeCell ref="E7:E10"/>
    <mergeCell ref="F7:F10"/>
    <mergeCell ref="G7:G10"/>
    <mergeCell ref="H7:H10"/>
    <mergeCell ref="I7:I10"/>
    <mergeCell ref="J7:J10"/>
    <mergeCell ref="K7:K10"/>
    <mergeCell ref="L7:L10"/>
    <mergeCell ref="M7:M10"/>
    <mergeCell ref="N7:N10"/>
    <mergeCell ref="G11:G13"/>
    <mergeCell ref="H11:H13"/>
    <mergeCell ref="I11:I13"/>
    <mergeCell ref="J11:J13"/>
    <mergeCell ref="K11:K13"/>
    <mergeCell ref="L11:L13"/>
    <mergeCell ref="L14:L16"/>
    <mergeCell ref="M14:M16"/>
    <mergeCell ref="N14:N16"/>
    <mergeCell ref="G14:G16"/>
    <mergeCell ref="H14:H16"/>
    <mergeCell ref="I14:I16"/>
    <mergeCell ref="J14:J16"/>
    <mergeCell ref="K14:K16"/>
    <mergeCell ref="B21:B23"/>
    <mergeCell ref="C21:C23"/>
    <mergeCell ref="D21:D23"/>
    <mergeCell ref="E21:E23"/>
    <mergeCell ref="F21:F23"/>
    <mergeCell ref="G21:G23"/>
    <mergeCell ref="H21:H23"/>
    <mergeCell ref="I21:I23"/>
    <mergeCell ref="J21:J23"/>
    <mergeCell ref="K21:K23"/>
    <mergeCell ref="L21:L23"/>
    <mergeCell ref="M21:M23"/>
    <mergeCell ref="N21:N23"/>
    <mergeCell ref="M24:M26"/>
    <mergeCell ref="N24:N26"/>
    <mergeCell ref="E17:E20"/>
    <mergeCell ref="F17:F20"/>
    <mergeCell ref="V17:V20"/>
    <mergeCell ref="I17:I20"/>
    <mergeCell ref="K17:K20"/>
    <mergeCell ref="L17:L20"/>
    <mergeCell ref="M17:M20"/>
    <mergeCell ref="N17:N20"/>
    <mergeCell ref="V21:V23"/>
    <mergeCell ref="G24:G26"/>
    <mergeCell ref="H24:H26"/>
    <mergeCell ref="I24:I26"/>
    <mergeCell ref="J24:J26"/>
    <mergeCell ref="K24:K26"/>
    <mergeCell ref="L24:L26"/>
    <mergeCell ref="S24:S26"/>
    <mergeCell ref="O24:O26"/>
    <mergeCell ref="J17:J20"/>
    <mergeCell ref="M27:M28"/>
    <mergeCell ref="N27:N28"/>
    <mergeCell ref="V27:V28"/>
    <mergeCell ref="G27:G28"/>
    <mergeCell ref="H27:H28"/>
    <mergeCell ref="I27:I28"/>
    <mergeCell ref="J27:J28"/>
    <mergeCell ref="K27:K28"/>
    <mergeCell ref="L27:L28"/>
    <mergeCell ref="B27:B28"/>
    <mergeCell ref="C27:C28"/>
    <mergeCell ref="D27:D28"/>
    <mergeCell ref="E27:E28"/>
    <mergeCell ref="F27:F28"/>
    <mergeCell ref="B24:B26"/>
    <mergeCell ref="C24:C26"/>
    <mergeCell ref="D24:D26"/>
    <mergeCell ref="E24:E26"/>
    <mergeCell ref="F24:F26"/>
    <mergeCell ref="S21:S23"/>
    <mergeCell ref="O21:O23"/>
    <mergeCell ref="S11:S13"/>
    <mergeCell ref="O11:O13"/>
    <mergeCell ref="S27:S28"/>
    <mergeCell ref="O27:O28"/>
    <mergeCell ref="V24:V26"/>
    <mergeCell ref="V11:V13"/>
    <mergeCell ref="V14:V16"/>
    <mergeCell ref="O14:O16"/>
    <mergeCell ref="S14:S1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G48"/>
  <sheetViews>
    <sheetView topLeftCell="A26" workbookViewId="0">
      <selection activeCell="F43" sqref="F43"/>
    </sheetView>
  </sheetViews>
  <sheetFormatPr baseColWidth="10" defaultColWidth="9" defaultRowHeight="14.25"/>
  <cols>
    <col min="4" max="4" width="45.75" customWidth="1"/>
    <col min="5" max="5" width="11.25" customWidth="1"/>
    <col min="6" max="6" width="12.75" customWidth="1"/>
    <col min="7" max="7" width="12" customWidth="1"/>
  </cols>
  <sheetData>
    <row r="4" spans="4:7" ht="15">
      <c r="D4" s="374" t="s">
        <v>868</v>
      </c>
      <c r="E4" s="374"/>
      <c r="F4" s="374"/>
      <c r="G4" s="374"/>
    </row>
    <row r="6" spans="4:7" ht="45">
      <c r="D6" s="226" t="s">
        <v>869</v>
      </c>
      <c r="E6" s="227" t="s">
        <v>870</v>
      </c>
      <c r="F6" s="227" t="s">
        <v>871</v>
      </c>
      <c r="G6" s="227" t="s">
        <v>872</v>
      </c>
    </row>
    <row r="8" spans="4:7">
      <c r="D8" t="s">
        <v>457</v>
      </c>
      <c r="E8">
        <v>6</v>
      </c>
      <c r="F8" s="224">
        <v>0.24</v>
      </c>
      <c r="G8" s="224">
        <v>0.15</v>
      </c>
    </row>
    <row r="9" spans="4:7">
      <c r="D9" t="s">
        <v>873</v>
      </c>
      <c r="E9">
        <v>3</v>
      </c>
      <c r="F9" s="224">
        <v>0.2</v>
      </c>
      <c r="G9" s="224">
        <v>0.17</v>
      </c>
    </row>
    <row r="10" spans="4:7">
      <c r="D10" t="s">
        <v>874</v>
      </c>
      <c r="E10">
        <v>4</v>
      </c>
      <c r="F10" s="224">
        <v>0.188</v>
      </c>
      <c r="G10" s="224">
        <v>0.11</v>
      </c>
    </row>
    <row r="11" spans="4:7">
      <c r="D11" t="s">
        <v>650</v>
      </c>
      <c r="E11">
        <v>4</v>
      </c>
      <c r="F11" s="224">
        <v>0.26</v>
      </c>
      <c r="G11" s="224">
        <v>0.26</v>
      </c>
    </row>
    <row r="12" spans="4:7">
      <c r="D12" t="s">
        <v>420</v>
      </c>
      <c r="E12">
        <v>7</v>
      </c>
      <c r="F12" s="224">
        <v>0.13</v>
      </c>
      <c r="G12" s="224">
        <v>0.1</v>
      </c>
    </row>
    <row r="13" spans="4:7" ht="15">
      <c r="D13" s="231" t="s">
        <v>875</v>
      </c>
      <c r="E13" s="231">
        <f>SUM(E8:E12)</f>
        <v>24</v>
      </c>
      <c r="F13" s="232">
        <f>AVERAGE(F8:F12)</f>
        <v>0.2036</v>
      </c>
      <c r="G13" s="232">
        <f>AVERAGE(G8:G12)</f>
        <v>0.15799999999999997</v>
      </c>
    </row>
    <row r="16" spans="4:7" ht="15">
      <c r="D16" s="374" t="s">
        <v>876</v>
      </c>
      <c r="E16" s="374"/>
      <c r="F16" s="374"/>
      <c r="G16" s="374"/>
    </row>
    <row r="18" spans="4:7" ht="45">
      <c r="D18" s="226" t="s">
        <v>869</v>
      </c>
      <c r="E18" s="227" t="s">
        <v>870</v>
      </c>
      <c r="F18" s="227" t="s">
        <v>871</v>
      </c>
      <c r="G18" s="227" t="s">
        <v>872</v>
      </c>
    </row>
    <row r="20" spans="4:7">
      <c r="D20" t="s">
        <v>877</v>
      </c>
      <c r="E20">
        <v>2</v>
      </c>
      <c r="F20" s="228">
        <v>0.1</v>
      </c>
      <c r="G20" s="228">
        <v>0.08</v>
      </c>
    </row>
    <row r="21" spans="4:7">
      <c r="D21" t="s">
        <v>549</v>
      </c>
      <c r="E21">
        <v>1</v>
      </c>
      <c r="F21" s="228">
        <v>0.15</v>
      </c>
      <c r="G21" s="228">
        <v>0.15</v>
      </c>
    </row>
    <row r="22" spans="4:7">
      <c r="D22" t="s">
        <v>536</v>
      </c>
      <c r="E22">
        <v>1</v>
      </c>
      <c r="F22" s="228">
        <v>0.25</v>
      </c>
      <c r="G22" s="228">
        <v>0.24</v>
      </c>
    </row>
    <row r="23" spans="4:7">
      <c r="D23" t="s">
        <v>581</v>
      </c>
      <c r="E23">
        <v>1</v>
      </c>
      <c r="F23" s="228"/>
      <c r="G23" s="228"/>
    </row>
    <row r="24" spans="4:7">
      <c r="D24" t="s">
        <v>878</v>
      </c>
      <c r="E24">
        <v>1</v>
      </c>
      <c r="F24" s="228">
        <v>0.15</v>
      </c>
      <c r="G24" s="228">
        <v>0.15</v>
      </c>
    </row>
    <row r="25" spans="4:7">
      <c r="D25" t="s">
        <v>879</v>
      </c>
      <c r="E25">
        <v>1</v>
      </c>
      <c r="F25" s="228">
        <v>0</v>
      </c>
      <c r="G25" s="228">
        <v>0</v>
      </c>
    </row>
    <row r="26" spans="4:7">
      <c r="D26" t="s">
        <v>592</v>
      </c>
      <c r="E26">
        <v>2</v>
      </c>
      <c r="F26" s="228">
        <v>0.26</v>
      </c>
      <c r="G26" s="228">
        <v>0.22</v>
      </c>
    </row>
    <row r="27" spans="4:7">
      <c r="D27" t="s">
        <v>572</v>
      </c>
      <c r="E27">
        <v>1</v>
      </c>
      <c r="F27" s="228">
        <v>0.05</v>
      </c>
      <c r="G27" s="228">
        <v>0.06</v>
      </c>
    </row>
    <row r="28" spans="4:7">
      <c r="D28" t="s">
        <v>880</v>
      </c>
      <c r="E28">
        <v>1</v>
      </c>
      <c r="F28" s="228">
        <v>0.37</v>
      </c>
      <c r="G28" s="228">
        <v>0.37</v>
      </c>
    </row>
    <row r="29" spans="4:7">
      <c r="D29" t="s">
        <v>881</v>
      </c>
      <c r="E29">
        <v>2</v>
      </c>
      <c r="F29" s="224"/>
      <c r="G29" s="224"/>
    </row>
    <row r="30" spans="4:7">
      <c r="D30" t="s">
        <v>882</v>
      </c>
      <c r="E30">
        <v>3</v>
      </c>
      <c r="F30" s="224">
        <v>0.2</v>
      </c>
      <c r="G30" s="224">
        <v>0.17</v>
      </c>
    </row>
    <row r="31" spans="4:7">
      <c r="D31" t="s">
        <v>883</v>
      </c>
      <c r="E31">
        <v>4</v>
      </c>
      <c r="F31" s="224">
        <v>0.26</v>
      </c>
      <c r="G31" s="224">
        <v>0.26</v>
      </c>
    </row>
    <row r="32" spans="4:7">
      <c r="D32" t="s">
        <v>884</v>
      </c>
      <c r="E32">
        <v>4</v>
      </c>
      <c r="F32" s="224">
        <v>0.19</v>
      </c>
      <c r="G32" s="224">
        <v>0.11</v>
      </c>
    </row>
    <row r="34" spans="4:7" ht="15">
      <c r="D34" s="233" t="s">
        <v>875</v>
      </c>
      <c r="E34" s="233">
        <f>SUM(E20:E33)</f>
        <v>24</v>
      </c>
      <c r="F34" s="234">
        <f>AVERAGE(F20:F32)</f>
        <v>0.18</v>
      </c>
      <c r="G34" s="234">
        <f>AVERAGE(G20:G32)</f>
        <v>0.16454545454545455</v>
      </c>
    </row>
    <row r="37" spans="4:7" ht="15">
      <c r="D37" s="374" t="s">
        <v>885</v>
      </c>
      <c r="E37" s="374"/>
      <c r="F37" s="374"/>
      <c r="G37" s="374"/>
    </row>
    <row r="39" spans="4:7" ht="45">
      <c r="D39" s="227" t="s">
        <v>886</v>
      </c>
      <c r="E39" s="227" t="s">
        <v>870</v>
      </c>
      <c r="F39" s="227" t="s">
        <v>871</v>
      </c>
      <c r="G39" s="227" t="s">
        <v>872</v>
      </c>
    </row>
    <row r="41" spans="4:7" ht="28.5">
      <c r="D41" s="236" t="s">
        <v>658</v>
      </c>
      <c r="E41">
        <v>11</v>
      </c>
      <c r="F41" s="228">
        <v>0.189</v>
      </c>
      <c r="G41" s="228">
        <v>0.15640000000000001</v>
      </c>
    </row>
    <row r="42" spans="4:7" ht="42.75">
      <c r="D42" s="237" t="s">
        <v>453</v>
      </c>
      <c r="E42">
        <v>2</v>
      </c>
      <c r="F42" s="224">
        <v>0.25</v>
      </c>
      <c r="G42" s="224">
        <v>8.5000000000000006E-2</v>
      </c>
    </row>
    <row r="43" spans="4:7" ht="42.75">
      <c r="D43" s="239" t="s">
        <v>504</v>
      </c>
      <c r="E43">
        <v>9</v>
      </c>
      <c r="F43" s="224">
        <v>0.193</v>
      </c>
      <c r="G43" s="228">
        <v>0.1656</v>
      </c>
    </row>
    <row r="44" spans="4:7" ht="42.75">
      <c r="D44" s="238" t="s">
        <v>887</v>
      </c>
      <c r="E44">
        <v>2</v>
      </c>
      <c r="F44" s="224">
        <v>0.125</v>
      </c>
      <c r="G44" s="224">
        <v>0.1</v>
      </c>
    </row>
    <row r="45" spans="4:7" ht="15">
      <c r="D45" s="233" t="s">
        <v>875</v>
      </c>
      <c r="E45" s="233">
        <f>SUM(E41:E44)</f>
        <v>24</v>
      </c>
      <c r="F45" s="235">
        <f>AVERAGE(F41:F44)</f>
        <v>0.18925</v>
      </c>
      <c r="G45" s="235">
        <f>AVERAGE(G41:G44)</f>
        <v>0.12675</v>
      </c>
    </row>
    <row r="47" spans="4:7">
      <c r="D47" s="237" t="s">
        <v>888</v>
      </c>
      <c r="F47" s="224"/>
    </row>
    <row r="48" spans="4:7">
      <c r="D48" s="237" t="s">
        <v>889</v>
      </c>
    </row>
  </sheetData>
  <mergeCells count="3">
    <mergeCell ref="D4:G4"/>
    <mergeCell ref="D16:G16"/>
    <mergeCell ref="D37:G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B4" sqref="B4"/>
    </sheetView>
  </sheetViews>
  <sheetFormatPr baseColWidth="10" defaultColWidth="11.375" defaultRowHeight="14.25"/>
  <cols>
    <col min="1" max="1" width="6.625" bestFit="1" customWidth="1"/>
    <col min="2" max="2" width="36.375" customWidth="1"/>
  </cols>
  <sheetData>
    <row r="1" spans="1:3">
      <c r="A1" t="s">
        <v>48</v>
      </c>
    </row>
    <row r="2" spans="1:3">
      <c r="A2" t="s">
        <v>22</v>
      </c>
      <c r="B2" s="70" t="s">
        <v>27</v>
      </c>
      <c r="C2" t="s">
        <v>49</v>
      </c>
    </row>
    <row r="3" spans="1:3">
      <c r="A3" t="s">
        <v>50</v>
      </c>
      <c r="B3" s="70" t="s">
        <v>51</v>
      </c>
      <c r="C3" t="s">
        <v>52</v>
      </c>
    </row>
    <row r="4" spans="1:3">
      <c r="A4" t="s">
        <v>13</v>
      </c>
      <c r="B4" s="70" t="s">
        <v>53</v>
      </c>
    </row>
    <row r="5" spans="1:3">
      <c r="A5" t="s">
        <v>54</v>
      </c>
      <c r="B5" s="70" t="s">
        <v>55</v>
      </c>
    </row>
    <row r="6" spans="1:3">
      <c r="A6" t="s">
        <v>56</v>
      </c>
    </row>
    <row r="7" spans="1:3">
      <c r="A7" t="s">
        <v>57</v>
      </c>
      <c r="B7" s="70" t="s">
        <v>58</v>
      </c>
    </row>
    <row r="8" spans="1:3">
      <c r="A8" t="s">
        <v>59</v>
      </c>
      <c r="B8" s="70" t="s">
        <v>14</v>
      </c>
    </row>
    <row r="9" spans="1:3">
      <c r="B9" s="70" t="s">
        <v>60</v>
      </c>
    </row>
    <row r="10" spans="1:3">
      <c r="B10" s="70" t="s">
        <v>61</v>
      </c>
    </row>
    <row r="11" spans="1:3">
      <c r="A11" t="s">
        <v>28</v>
      </c>
      <c r="B11" s="70" t="s">
        <v>35</v>
      </c>
    </row>
    <row r="12" spans="1:3">
      <c r="B12" s="70" t="s">
        <v>62</v>
      </c>
    </row>
    <row r="13" spans="1:3">
      <c r="B13" s="70" t="s">
        <v>63</v>
      </c>
    </row>
    <row r="14" spans="1:3">
      <c r="B14" s="70" t="s">
        <v>61</v>
      </c>
    </row>
    <row r="15" spans="1:3">
      <c r="A15" t="s">
        <v>64</v>
      </c>
      <c r="B15" s="70" t="s">
        <v>65</v>
      </c>
    </row>
    <row r="16" spans="1:3">
      <c r="B16" s="70" t="s">
        <v>61</v>
      </c>
    </row>
    <row r="17" spans="1:3">
      <c r="A17" t="s">
        <v>66</v>
      </c>
      <c r="B17" s="70" t="s">
        <v>67</v>
      </c>
    </row>
    <row r="18" spans="1:3">
      <c r="B18" s="70" t="s">
        <v>68</v>
      </c>
    </row>
    <row r="19" spans="1:3">
      <c r="B19" s="70" t="s">
        <v>61</v>
      </c>
    </row>
    <row r="20" spans="1:3">
      <c r="A20" t="s">
        <v>69</v>
      </c>
    </row>
    <row r="21" spans="1:3" ht="15">
      <c r="A21" s="66" t="s">
        <v>70</v>
      </c>
    </row>
    <row r="22" spans="1:3">
      <c r="A22" s="70" t="s">
        <v>71</v>
      </c>
      <c r="B22" s="70" t="s">
        <v>72</v>
      </c>
    </row>
    <row r="23" spans="1:3">
      <c r="A23" t="s">
        <v>73</v>
      </c>
      <c r="B23" s="71" t="s">
        <v>74</v>
      </c>
      <c r="C23" t="s">
        <v>75</v>
      </c>
    </row>
    <row r="24" spans="1:3">
      <c r="B24" s="71" t="s">
        <v>76</v>
      </c>
      <c r="C24" t="s">
        <v>75</v>
      </c>
    </row>
    <row r="25" spans="1:3">
      <c r="B25" s="71" t="s">
        <v>77</v>
      </c>
      <c r="C25" t="s">
        <v>75</v>
      </c>
    </row>
    <row r="26" spans="1:3">
      <c r="A26" t="s">
        <v>17</v>
      </c>
      <c r="B26" s="70" t="s">
        <v>24</v>
      </c>
    </row>
    <row r="27" spans="1:3">
      <c r="A27" t="s">
        <v>78</v>
      </c>
      <c r="B27" s="70" t="s">
        <v>79</v>
      </c>
    </row>
    <row r="28" spans="1:3">
      <c r="A28" t="s">
        <v>80</v>
      </c>
    </row>
    <row r="29" spans="1:3">
      <c r="A29" t="s">
        <v>18</v>
      </c>
      <c r="B29" s="70" t="s">
        <v>25</v>
      </c>
    </row>
    <row r="30" spans="1:3">
      <c r="A30" t="s">
        <v>81</v>
      </c>
      <c r="B30" s="70" t="s">
        <v>82</v>
      </c>
    </row>
    <row r="31" spans="1:3">
      <c r="A31" t="s">
        <v>81</v>
      </c>
      <c r="B31" s="70" t="s">
        <v>83</v>
      </c>
    </row>
    <row r="33" spans="1:2">
      <c r="A33" t="s">
        <v>84</v>
      </c>
    </row>
    <row r="34" spans="1:2">
      <c r="A34" t="s">
        <v>15</v>
      </c>
      <c r="B34" s="70" t="s">
        <v>23</v>
      </c>
    </row>
    <row r="35" spans="1:2">
      <c r="A35" t="s">
        <v>0</v>
      </c>
      <c r="B35" s="7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E34"/>
  <sheetViews>
    <sheetView topLeftCell="A16" workbookViewId="0">
      <selection activeCell="A20" sqref="A20"/>
    </sheetView>
  </sheetViews>
  <sheetFormatPr baseColWidth="10" defaultColWidth="11.375" defaultRowHeight="14.25"/>
  <sheetData>
    <row r="4" spans="1:5">
      <c r="A4" t="s">
        <v>86</v>
      </c>
      <c r="B4" t="s">
        <v>87</v>
      </c>
      <c r="D4" t="s">
        <v>88</v>
      </c>
      <c r="E4" t="s">
        <v>73</v>
      </c>
    </row>
    <row r="5" spans="1:5">
      <c r="A5" t="s">
        <v>89</v>
      </c>
      <c r="B5" t="s">
        <v>90</v>
      </c>
      <c r="D5" t="s">
        <v>91</v>
      </c>
      <c r="E5" t="s">
        <v>71</v>
      </c>
    </row>
    <row r="6" spans="1:5">
      <c r="A6" t="s">
        <v>92</v>
      </c>
      <c r="B6" t="s">
        <v>93</v>
      </c>
      <c r="D6" t="s">
        <v>19</v>
      </c>
      <c r="E6" t="s">
        <v>15</v>
      </c>
    </row>
    <row r="7" spans="1:5">
      <c r="A7" t="s">
        <v>94</v>
      </c>
      <c r="B7" t="s">
        <v>95</v>
      </c>
      <c r="D7" t="s">
        <v>96</v>
      </c>
      <c r="E7" t="s">
        <v>64</v>
      </c>
    </row>
    <row r="8" spans="1:5">
      <c r="A8" t="s">
        <v>97</v>
      </c>
      <c r="B8" t="s">
        <v>98</v>
      </c>
      <c r="D8" t="s">
        <v>99</v>
      </c>
      <c r="E8" t="s">
        <v>28</v>
      </c>
    </row>
    <row r="9" spans="1:5">
      <c r="A9" t="s">
        <v>100</v>
      </c>
      <c r="B9" t="s">
        <v>101</v>
      </c>
      <c r="D9" t="s">
        <v>10</v>
      </c>
      <c r="E9" t="s">
        <v>59</v>
      </c>
    </row>
    <row r="10" spans="1:5">
      <c r="A10" t="s">
        <v>102</v>
      </c>
      <c r="B10" t="s">
        <v>103</v>
      </c>
      <c r="D10" t="s">
        <v>104</v>
      </c>
      <c r="E10" t="s">
        <v>105</v>
      </c>
    </row>
    <row r="11" spans="1:5">
      <c r="A11" t="s">
        <v>106</v>
      </c>
      <c r="B11" t="s">
        <v>107</v>
      </c>
      <c r="D11" t="s">
        <v>12</v>
      </c>
      <c r="E11" t="s">
        <v>108</v>
      </c>
    </row>
    <row r="12" spans="1:5">
      <c r="A12" t="s">
        <v>109</v>
      </c>
      <c r="B12" t="s">
        <v>110</v>
      </c>
      <c r="D12" t="s">
        <v>111</v>
      </c>
      <c r="E12" t="s">
        <v>17</v>
      </c>
    </row>
    <row r="13" spans="1:5">
      <c r="A13" t="s">
        <v>112</v>
      </c>
      <c r="B13" t="s">
        <v>113</v>
      </c>
      <c r="D13" t="s">
        <v>114</v>
      </c>
      <c r="E13" t="s">
        <v>78</v>
      </c>
    </row>
    <row r="14" spans="1:5">
      <c r="A14" t="s">
        <v>115</v>
      </c>
      <c r="B14" t="s">
        <v>116</v>
      </c>
      <c r="D14" t="s">
        <v>117</v>
      </c>
      <c r="E14" t="s">
        <v>118</v>
      </c>
    </row>
    <row r="15" spans="1:5">
      <c r="A15" t="s">
        <v>119</v>
      </c>
      <c r="B15" t="s">
        <v>120</v>
      </c>
      <c r="D15" t="s">
        <v>121</v>
      </c>
      <c r="E15" t="s">
        <v>122</v>
      </c>
    </row>
    <row r="16" spans="1:5">
      <c r="A16" t="s">
        <v>123</v>
      </c>
      <c r="B16" t="s">
        <v>124</v>
      </c>
      <c r="D16" t="s">
        <v>125</v>
      </c>
      <c r="E16" t="s">
        <v>0</v>
      </c>
    </row>
    <row r="17" spans="1:5">
      <c r="A17" t="s">
        <v>126</v>
      </c>
      <c r="B17" t="s">
        <v>127</v>
      </c>
      <c r="D17" t="s">
        <v>34</v>
      </c>
      <c r="E17" t="s">
        <v>30</v>
      </c>
    </row>
    <row r="18" spans="1:5">
      <c r="A18" t="s">
        <v>128</v>
      </c>
      <c r="B18" t="s">
        <v>129</v>
      </c>
      <c r="D18" t="s">
        <v>130</v>
      </c>
      <c r="E18" t="s">
        <v>131</v>
      </c>
    </row>
    <row r="19" spans="1:5">
      <c r="A19" t="s">
        <v>132</v>
      </c>
      <c r="B19" t="s">
        <v>133</v>
      </c>
      <c r="D19" t="s">
        <v>134</v>
      </c>
      <c r="E19" t="s">
        <v>135</v>
      </c>
    </row>
    <row r="20" spans="1:5">
      <c r="A20" t="s">
        <v>136</v>
      </c>
      <c r="B20" t="s">
        <v>137</v>
      </c>
      <c r="D20" t="s">
        <v>138</v>
      </c>
      <c r="E20" t="s">
        <v>139</v>
      </c>
    </row>
    <row r="21" spans="1:5">
      <c r="D21" t="s">
        <v>140</v>
      </c>
      <c r="E21" t="s">
        <v>141</v>
      </c>
    </row>
    <row r="22" spans="1:5">
      <c r="D22" t="s">
        <v>142</v>
      </c>
      <c r="E22" t="s">
        <v>54</v>
      </c>
    </row>
    <row r="23" spans="1:5">
      <c r="D23" t="s">
        <v>143</v>
      </c>
      <c r="E23" t="s">
        <v>66</v>
      </c>
    </row>
    <row r="24" spans="1:5">
      <c r="D24" t="s">
        <v>144</v>
      </c>
      <c r="E24" t="s">
        <v>18</v>
      </c>
    </row>
    <row r="25" spans="1:5">
      <c r="D25" t="s">
        <v>145</v>
      </c>
      <c r="E25" t="s">
        <v>146</v>
      </c>
    </row>
    <row r="26" spans="1:5">
      <c r="D26" t="s">
        <v>147</v>
      </c>
      <c r="E26" t="s">
        <v>148</v>
      </c>
    </row>
    <row r="27" spans="1:5">
      <c r="D27" t="s">
        <v>149</v>
      </c>
      <c r="E27" t="s">
        <v>22</v>
      </c>
    </row>
    <row r="28" spans="1:5">
      <c r="D28" t="s">
        <v>150</v>
      </c>
      <c r="E28" t="s">
        <v>50</v>
      </c>
    </row>
    <row r="29" spans="1:5">
      <c r="D29" t="s">
        <v>151</v>
      </c>
      <c r="E29" t="s">
        <v>152</v>
      </c>
    </row>
    <row r="30" spans="1:5">
      <c r="D30" t="s">
        <v>153</v>
      </c>
      <c r="E30" t="s">
        <v>154</v>
      </c>
    </row>
    <row r="31" spans="1:5">
      <c r="D31" t="s">
        <v>155</v>
      </c>
      <c r="E31" t="s">
        <v>156</v>
      </c>
    </row>
    <row r="32" spans="1:5">
      <c r="D32" t="s">
        <v>157</v>
      </c>
      <c r="E32" t="s">
        <v>158</v>
      </c>
    </row>
    <row r="33" spans="4:5">
      <c r="D33" t="s">
        <v>159</v>
      </c>
      <c r="E33" t="s">
        <v>13</v>
      </c>
    </row>
    <row r="34" spans="4:5">
      <c r="D34" t="s">
        <v>160</v>
      </c>
      <c r="E34" t="s">
        <v>81</v>
      </c>
    </row>
  </sheetData>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opLeftCell="B1" workbookViewId="0">
      <selection activeCell="E1" sqref="E1:E5"/>
    </sheetView>
  </sheetViews>
  <sheetFormatPr baseColWidth="10" defaultColWidth="11.375" defaultRowHeight="14.25"/>
  <cols>
    <col min="1" max="1" width="64" customWidth="1"/>
    <col min="2" max="2" width="63.375" customWidth="1"/>
    <col min="3" max="3" width="41.375" customWidth="1"/>
    <col min="4" max="4" width="8" customWidth="1"/>
    <col min="5" max="5" width="13.125" customWidth="1"/>
    <col min="6" max="6" width="13.375" customWidth="1"/>
    <col min="9" max="9" width="23.25" bestFit="1" customWidth="1"/>
  </cols>
  <sheetData>
    <row r="1" spans="1:9">
      <c r="E1" t="s">
        <v>161</v>
      </c>
      <c r="I1" t="s">
        <v>162</v>
      </c>
    </row>
    <row r="2" spans="1:9">
      <c r="E2" s="68">
        <f>+COUNTA(A12:A97)</f>
        <v>17</v>
      </c>
      <c r="I2">
        <v>63</v>
      </c>
    </row>
    <row r="4" spans="1:9">
      <c r="E4" t="s">
        <v>163</v>
      </c>
    </row>
    <row r="5" spans="1:9">
      <c r="E5" s="68">
        <f>+COUNTA(B12:B97)</f>
        <v>31</v>
      </c>
    </row>
    <row r="11" spans="1:9">
      <c r="A11" s="64" t="s">
        <v>164</v>
      </c>
      <c r="B11" s="64" t="s">
        <v>165</v>
      </c>
      <c r="C11" s="64" t="s">
        <v>166</v>
      </c>
      <c r="D11" s="64" t="s">
        <v>167</v>
      </c>
      <c r="E11" s="64" t="s">
        <v>168</v>
      </c>
      <c r="F11" s="64" t="s">
        <v>169</v>
      </c>
    </row>
    <row r="12" spans="1:9">
      <c r="A12" t="s">
        <v>86</v>
      </c>
      <c r="B12" t="s">
        <v>88</v>
      </c>
      <c r="C12" t="s">
        <v>170</v>
      </c>
      <c r="D12" t="s">
        <v>171</v>
      </c>
      <c r="E12" t="s">
        <v>172</v>
      </c>
      <c r="F12" t="s">
        <v>173</v>
      </c>
    </row>
    <row r="13" spans="1:9">
      <c r="A13" t="s">
        <v>97</v>
      </c>
      <c r="B13" t="s">
        <v>34</v>
      </c>
      <c r="C13" t="s">
        <v>174</v>
      </c>
      <c r="D13" t="s">
        <v>171</v>
      </c>
      <c r="E13" t="s">
        <v>175</v>
      </c>
      <c r="F13" t="s">
        <v>176</v>
      </c>
    </row>
    <row r="14" spans="1:9">
      <c r="A14" t="s">
        <v>109</v>
      </c>
      <c r="B14" t="s">
        <v>142</v>
      </c>
      <c r="C14" t="s">
        <v>177</v>
      </c>
      <c r="D14" t="s">
        <v>171</v>
      </c>
      <c r="E14" t="s">
        <v>178</v>
      </c>
      <c r="F14" t="s">
        <v>179</v>
      </c>
    </row>
    <row r="15" spans="1:9">
      <c r="A15" t="s">
        <v>112</v>
      </c>
      <c r="B15" t="s">
        <v>143</v>
      </c>
      <c r="C15" t="s">
        <v>180</v>
      </c>
      <c r="D15" t="s">
        <v>171</v>
      </c>
      <c r="E15" t="s">
        <v>181</v>
      </c>
      <c r="F15" t="s">
        <v>182</v>
      </c>
    </row>
    <row r="16" spans="1:9">
      <c r="A16" t="s">
        <v>89</v>
      </c>
      <c r="B16" t="s">
        <v>91</v>
      </c>
      <c r="C16" t="s">
        <v>183</v>
      </c>
      <c r="D16" t="s">
        <v>171</v>
      </c>
      <c r="E16" t="s">
        <v>184</v>
      </c>
      <c r="F16" t="s">
        <v>185</v>
      </c>
    </row>
    <row r="17" spans="1:6">
      <c r="B17" t="s">
        <v>19</v>
      </c>
      <c r="C17" t="s">
        <v>186</v>
      </c>
      <c r="D17" t="s">
        <v>171</v>
      </c>
      <c r="E17" t="s">
        <v>187</v>
      </c>
      <c r="F17" t="s">
        <v>188</v>
      </c>
    </row>
    <row r="18" spans="1:6">
      <c r="B18" t="s">
        <v>96</v>
      </c>
      <c r="C18" t="s">
        <v>189</v>
      </c>
      <c r="D18" t="s">
        <v>171</v>
      </c>
      <c r="E18" t="s">
        <v>190</v>
      </c>
      <c r="F18" t="s">
        <v>191</v>
      </c>
    </row>
    <row r="19" spans="1:6">
      <c r="A19" t="s">
        <v>115</v>
      </c>
      <c r="B19" t="s">
        <v>144</v>
      </c>
      <c r="C19" t="s">
        <v>21</v>
      </c>
      <c r="D19" t="s">
        <v>171</v>
      </c>
      <c r="E19" t="s">
        <v>192</v>
      </c>
      <c r="F19" t="s">
        <v>193</v>
      </c>
    </row>
    <row r="20" spans="1:6">
      <c r="A20" t="s">
        <v>119</v>
      </c>
      <c r="B20" t="s">
        <v>145</v>
      </c>
      <c r="C20" t="s">
        <v>194</v>
      </c>
      <c r="D20" t="s">
        <v>171</v>
      </c>
      <c r="E20" t="s">
        <v>195</v>
      </c>
      <c r="F20" t="s">
        <v>196</v>
      </c>
    </row>
    <row r="21" spans="1:6">
      <c r="A21" t="s">
        <v>123</v>
      </c>
      <c r="B21" t="s">
        <v>147</v>
      </c>
      <c r="C21" t="s">
        <v>197</v>
      </c>
      <c r="D21" t="s">
        <v>171</v>
      </c>
      <c r="E21" t="s">
        <v>198</v>
      </c>
      <c r="F21" t="s">
        <v>199</v>
      </c>
    </row>
    <row r="22" spans="1:6">
      <c r="A22" t="s">
        <v>126</v>
      </c>
      <c r="B22" t="s">
        <v>149</v>
      </c>
      <c r="C22" t="s">
        <v>200</v>
      </c>
      <c r="D22" t="s">
        <v>171</v>
      </c>
      <c r="E22" t="s">
        <v>26</v>
      </c>
      <c r="F22" t="s">
        <v>27</v>
      </c>
    </row>
    <row r="23" spans="1:6">
      <c r="B23" t="s">
        <v>150</v>
      </c>
      <c r="C23" t="s">
        <v>201</v>
      </c>
      <c r="D23" t="s">
        <v>171</v>
      </c>
      <c r="E23" t="s">
        <v>51</v>
      </c>
      <c r="F23" t="s">
        <v>202</v>
      </c>
    </row>
    <row r="24" spans="1:6">
      <c r="B24" t="s">
        <v>151</v>
      </c>
      <c r="C24" t="s">
        <v>203</v>
      </c>
      <c r="D24" t="s">
        <v>171</v>
      </c>
      <c r="E24" t="s">
        <v>204</v>
      </c>
      <c r="F24" t="s">
        <v>188</v>
      </c>
    </row>
    <row r="25" spans="1:6">
      <c r="A25" t="s">
        <v>128</v>
      </c>
      <c r="B25" t="s">
        <v>153</v>
      </c>
      <c r="C25" t="s">
        <v>205</v>
      </c>
      <c r="D25" t="s">
        <v>171</v>
      </c>
      <c r="E25" t="s">
        <v>206</v>
      </c>
      <c r="F25" t="s">
        <v>207</v>
      </c>
    </row>
    <row r="26" spans="1:6">
      <c r="A26" t="s">
        <v>132</v>
      </c>
      <c r="B26" t="s">
        <v>155</v>
      </c>
      <c r="C26" t="s">
        <v>208</v>
      </c>
      <c r="D26" t="s">
        <v>171</v>
      </c>
      <c r="E26" t="s">
        <v>209</v>
      </c>
      <c r="F26" t="s">
        <v>210</v>
      </c>
    </row>
    <row r="27" spans="1:6">
      <c r="B27" t="s">
        <v>157</v>
      </c>
      <c r="C27" t="s">
        <v>211</v>
      </c>
      <c r="D27" t="s">
        <v>171</v>
      </c>
      <c r="E27" t="s">
        <v>212</v>
      </c>
      <c r="F27" t="s">
        <v>213</v>
      </c>
    </row>
    <row r="28" spans="1:6">
      <c r="B28" t="s">
        <v>159</v>
      </c>
      <c r="C28" t="s">
        <v>214</v>
      </c>
      <c r="D28" t="s">
        <v>171</v>
      </c>
      <c r="E28" t="s">
        <v>215</v>
      </c>
      <c r="F28" t="s">
        <v>216</v>
      </c>
    </row>
    <row r="29" spans="1:6">
      <c r="A29" t="s">
        <v>100</v>
      </c>
      <c r="B29" t="s">
        <v>130</v>
      </c>
      <c r="C29" t="s">
        <v>217</v>
      </c>
      <c r="D29" t="s">
        <v>171</v>
      </c>
      <c r="E29" t="s">
        <v>218</v>
      </c>
      <c r="F29" t="s">
        <v>219</v>
      </c>
    </row>
    <row r="30" spans="1:6">
      <c r="B30" t="s">
        <v>134</v>
      </c>
      <c r="C30" t="s">
        <v>220</v>
      </c>
      <c r="D30" t="s">
        <v>171</v>
      </c>
      <c r="E30" t="s">
        <v>221</v>
      </c>
      <c r="F30" t="s">
        <v>222</v>
      </c>
    </row>
    <row r="31" spans="1:6">
      <c r="A31" t="s">
        <v>102</v>
      </c>
      <c r="B31" t="s">
        <v>138</v>
      </c>
      <c r="C31" t="s">
        <v>223</v>
      </c>
      <c r="D31" t="s">
        <v>171</v>
      </c>
      <c r="E31" t="s">
        <v>224</v>
      </c>
      <c r="F31" t="s">
        <v>225</v>
      </c>
    </row>
    <row r="32" spans="1:6">
      <c r="A32" t="s">
        <v>136</v>
      </c>
      <c r="B32" t="s">
        <v>160</v>
      </c>
      <c r="C32" t="s">
        <v>226</v>
      </c>
      <c r="D32" t="s">
        <v>171</v>
      </c>
      <c r="E32" t="s">
        <v>227</v>
      </c>
      <c r="F32" t="s">
        <v>228</v>
      </c>
    </row>
    <row r="33" spans="1:6">
      <c r="A33" t="s">
        <v>92</v>
      </c>
      <c r="B33" t="s">
        <v>99</v>
      </c>
      <c r="C33" t="s">
        <v>229</v>
      </c>
      <c r="D33" t="s">
        <v>171</v>
      </c>
      <c r="E33" t="s">
        <v>230</v>
      </c>
      <c r="F33" t="s">
        <v>231</v>
      </c>
    </row>
    <row r="34" spans="1:6">
      <c r="B34" t="s">
        <v>10</v>
      </c>
      <c r="C34" t="s">
        <v>232</v>
      </c>
      <c r="D34" t="s">
        <v>171</v>
      </c>
      <c r="E34" t="s">
        <v>233</v>
      </c>
      <c r="F34" t="s">
        <v>234</v>
      </c>
    </row>
    <row r="35" spans="1:6">
      <c r="B35" t="s">
        <v>104</v>
      </c>
      <c r="C35" t="s">
        <v>235</v>
      </c>
      <c r="D35" t="s">
        <v>171</v>
      </c>
      <c r="E35" t="s">
        <v>236</v>
      </c>
      <c r="F35" t="s">
        <v>237</v>
      </c>
    </row>
    <row r="36" spans="1:6">
      <c r="B36" t="s">
        <v>12</v>
      </c>
      <c r="C36" t="s">
        <v>232</v>
      </c>
      <c r="D36" t="s">
        <v>171</v>
      </c>
      <c r="E36" t="s">
        <v>238</v>
      </c>
      <c r="F36" t="s">
        <v>234</v>
      </c>
    </row>
    <row r="37" spans="1:6">
      <c r="B37" t="s">
        <v>111</v>
      </c>
      <c r="C37" t="s">
        <v>239</v>
      </c>
      <c r="D37" t="s">
        <v>171</v>
      </c>
      <c r="E37" t="s">
        <v>20</v>
      </c>
      <c r="F37" t="s">
        <v>240</v>
      </c>
    </row>
    <row r="38" spans="1:6">
      <c r="B38" t="s">
        <v>114</v>
      </c>
      <c r="C38" t="s">
        <v>241</v>
      </c>
      <c r="D38" t="s">
        <v>171</v>
      </c>
      <c r="E38" t="s">
        <v>242</v>
      </c>
      <c r="F38" t="s">
        <v>243</v>
      </c>
    </row>
    <row r="39" spans="1:6">
      <c r="B39" t="s">
        <v>117</v>
      </c>
      <c r="C39" t="s">
        <v>188</v>
      </c>
      <c r="D39" t="s">
        <v>171</v>
      </c>
      <c r="E39" t="s">
        <v>244</v>
      </c>
      <c r="F39" t="s">
        <v>188</v>
      </c>
    </row>
    <row r="40" spans="1:6">
      <c r="B40" t="s">
        <v>121</v>
      </c>
      <c r="C40" t="s">
        <v>245</v>
      </c>
      <c r="D40" t="s">
        <v>171</v>
      </c>
      <c r="E40" t="s">
        <v>246</v>
      </c>
      <c r="F40" t="s">
        <v>247</v>
      </c>
    </row>
    <row r="41" spans="1:6">
      <c r="A41" t="s">
        <v>94</v>
      </c>
      <c r="B41" t="s">
        <v>125</v>
      </c>
      <c r="C41" t="s">
        <v>248</v>
      </c>
      <c r="D41" t="s">
        <v>171</v>
      </c>
      <c r="E41" t="s">
        <v>249</v>
      </c>
      <c r="F41" t="s">
        <v>188</v>
      </c>
    </row>
    <row r="42" spans="1:6">
      <c r="A42" t="s">
        <v>106</v>
      </c>
      <c r="B42" t="s">
        <v>140</v>
      </c>
      <c r="C42" t="s">
        <v>250</v>
      </c>
      <c r="D42" t="s">
        <v>171</v>
      </c>
      <c r="E42" t="s">
        <v>251</v>
      </c>
      <c r="F42" t="s">
        <v>252</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69"/>
  <sheetViews>
    <sheetView topLeftCell="N55" workbookViewId="0">
      <selection activeCell="T59" sqref="T59"/>
    </sheetView>
  </sheetViews>
  <sheetFormatPr baseColWidth="10" defaultColWidth="11.375" defaultRowHeight="14.25"/>
  <cols>
    <col min="1" max="1" width="17.375" customWidth="1"/>
    <col min="2" max="2" width="35.375" customWidth="1"/>
    <col min="3" max="4" width="15.625" customWidth="1"/>
    <col min="5" max="5" width="16" customWidth="1"/>
    <col min="6" max="7" width="15.625" customWidth="1"/>
    <col min="8" max="10" width="30.875" customWidth="1"/>
    <col min="11" max="12" width="19.875" customWidth="1"/>
    <col min="13" max="14" width="27.375" customWidth="1"/>
    <col min="15" max="16" width="19.875" customWidth="1"/>
    <col min="17" max="17" width="26.875" customWidth="1"/>
    <col min="18" max="18" width="28.375" customWidth="1"/>
    <col min="19" max="20" width="43.875" customWidth="1"/>
    <col min="21" max="27" width="15.625" customWidth="1"/>
    <col min="28" max="28" width="24" customWidth="1"/>
    <col min="29" max="29" width="19" customWidth="1"/>
    <col min="30" max="30" width="44.125" customWidth="1"/>
    <col min="31" max="32" width="15.625" customWidth="1"/>
    <col min="33" max="33" width="38" customWidth="1"/>
    <col min="34" max="36" width="15.625" customWidth="1"/>
    <col min="37" max="37" width="16.375" customWidth="1"/>
    <col min="38" max="41" width="5.625" customWidth="1"/>
    <col min="42" max="42" width="4.125" bestFit="1" customWidth="1"/>
    <col min="43" max="48" width="5.625" customWidth="1"/>
    <col min="49" max="52" width="7.125" bestFit="1" customWidth="1"/>
    <col min="53" max="53" width="10.125" bestFit="1" customWidth="1"/>
    <col min="54" max="54" width="7.125" bestFit="1" customWidth="1"/>
    <col min="55" max="55" width="13.125" bestFit="1" customWidth="1"/>
    <col min="56" max="56" width="7.125" bestFit="1" customWidth="1"/>
    <col min="57" max="57" width="10.125" bestFit="1" customWidth="1"/>
    <col min="58" max="58" width="4.125" bestFit="1" customWidth="1"/>
    <col min="59" max="59" width="7.125" customWidth="1"/>
    <col min="60" max="61" width="7.125" bestFit="1" customWidth="1"/>
    <col min="62" max="63" width="7.125" customWidth="1"/>
    <col min="64" max="64" width="10.125" customWidth="1"/>
    <col min="65" max="66" width="10.125" bestFit="1" customWidth="1"/>
    <col min="67" max="67" width="7.125" customWidth="1"/>
    <col min="68" max="68" width="7.125" bestFit="1" customWidth="1"/>
    <col min="69" max="69" width="7.875" customWidth="1"/>
    <col min="70" max="70" width="4.125" bestFit="1" customWidth="1"/>
    <col min="71" max="74" width="7.125" bestFit="1" customWidth="1"/>
    <col min="75" max="75" width="10.125" bestFit="1" customWidth="1"/>
    <col min="76" max="76" width="4.125" bestFit="1" customWidth="1"/>
    <col min="77" max="77" width="13.125" bestFit="1" customWidth="1"/>
    <col min="78" max="79" width="10.125" bestFit="1" customWidth="1"/>
    <col min="80" max="80" width="66.875" customWidth="1"/>
  </cols>
  <sheetData>
    <row r="1" spans="1:80">
      <c r="A1" t="s">
        <v>253</v>
      </c>
    </row>
    <row r="2" spans="1:80">
      <c r="A2" t="s">
        <v>254</v>
      </c>
    </row>
    <row r="3" spans="1:80">
      <c r="A3" t="s">
        <v>255</v>
      </c>
      <c r="D3" t="s">
        <v>256</v>
      </c>
    </row>
    <row r="5" spans="1:80" ht="15.75" customHeight="1">
      <c r="AL5" s="247" t="s">
        <v>257</v>
      </c>
      <c r="AM5" s="248"/>
      <c r="AN5" s="248"/>
      <c r="AO5" s="248"/>
      <c r="AP5" s="248"/>
      <c r="AQ5" s="248"/>
      <c r="AR5" s="248"/>
      <c r="AS5" s="248"/>
      <c r="AT5" s="248"/>
      <c r="AU5" s="248"/>
      <c r="AV5" s="248"/>
      <c r="AW5" s="248"/>
      <c r="AX5" s="248"/>
      <c r="AY5" s="248"/>
      <c r="AZ5" s="248"/>
      <c r="BA5" s="248"/>
      <c r="BB5" s="248"/>
      <c r="BC5" s="248"/>
      <c r="BD5" s="248"/>
      <c r="BE5" s="248"/>
      <c r="BF5" s="249"/>
      <c r="BG5" s="250" t="s">
        <v>258</v>
      </c>
      <c r="BH5" s="251"/>
      <c r="BI5" s="251"/>
      <c r="BJ5" s="251"/>
      <c r="BK5" s="251"/>
      <c r="BL5" s="251"/>
      <c r="BM5" s="251"/>
      <c r="BN5" s="251"/>
      <c r="BO5" s="251"/>
      <c r="BP5" s="251"/>
      <c r="BQ5" s="251"/>
      <c r="BR5" s="251"/>
      <c r="BS5" s="251"/>
      <c r="BT5" s="251"/>
      <c r="BU5" s="251"/>
      <c r="BV5" s="251"/>
      <c r="BW5" s="251"/>
      <c r="BX5" s="251"/>
      <c r="BY5" s="251"/>
      <c r="BZ5" s="251"/>
      <c r="CA5" s="252"/>
    </row>
    <row r="6" spans="1:80" ht="54.75" customHeight="1">
      <c r="A6" s="1" t="s">
        <v>259</v>
      </c>
      <c r="B6" s="1" t="s">
        <v>260</v>
      </c>
      <c r="C6" s="1" t="s">
        <v>261</v>
      </c>
      <c r="D6" s="1" t="s">
        <v>262</v>
      </c>
      <c r="E6" s="1" t="s">
        <v>263</v>
      </c>
      <c r="F6" s="1" t="s">
        <v>264</v>
      </c>
      <c r="G6" s="2" t="s">
        <v>265</v>
      </c>
      <c r="H6" s="1" t="s">
        <v>164</v>
      </c>
      <c r="I6" s="2" t="s">
        <v>266</v>
      </c>
      <c r="J6" s="1" t="s">
        <v>267</v>
      </c>
      <c r="K6" s="1" t="s">
        <v>268</v>
      </c>
      <c r="L6" s="2" t="s">
        <v>269</v>
      </c>
      <c r="M6" s="1" t="s">
        <v>165</v>
      </c>
      <c r="N6" s="2" t="s">
        <v>166</v>
      </c>
      <c r="O6" s="1" t="s">
        <v>270</v>
      </c>
      <c r="P6" s="2" t="s">
        <v>271</v>
      </c>
      <c r="Q6" s="1" t="s">
        <v>272</v>
      </c>
      <c r="R6" s="1" t="s">
        <v>273</v>
      </c>
      <c r="S6" s="1" t="s">
        <v>168</v>
      </c>
      <c r="T6" s="2" t="s">
        <v>169</v>
      </c>
      <c r="U6" s="1" t="s">
        <v>167</v>
      </c>
      <c r="V6" s="1" t="s">
        <v>274</v>
      </c>
      <c r="W6" s="1" t="s">
        <v>275</v>
      </c>
      <c r="X6" s="1" t="s">
        <v>276</v>
      </c>
      <c r="Y6" s="1" t="s">
        <v>277</v>
      </c>
      <c r="Z6" s="1" t="s">
        <v>278</v>
      </c>
      <c r="AA6" s="1" t="s">
        <v>279</v>
      </c>
      <c r="AB6" s="1" t="s">
        <v>280</v>
      </c>
      <c r="AC6" s="1" t="s">
        <v>281</v>
      </c>
      <c r="AD6" s="1" t="s">
        <v>282</v>
      </c>
      <c r="AE6" s="1" t="s">
        <v>283</v>
      </c>
      <c r="AF6" s="1" t="s">
        <v>284</v>
      </c>
      <c r="AG6" s="1" t="s">
        <v>285</v>
      </c>
      <c r="AH6" s="1" t="s">
        <v>286</v>
      </c>
      <c r="AI6" s="1" t="s">
        <v>287</v>
      </c>
      <c r="AJ6" s="1" t="s">
        <v>288</v>
      </c>
      <c r="AK6" s="1" t="s">
        <v>289</v>
      </c>
      <c r="AL6" s="3" t="s">
        <v>290</v>
      </c>
      <c r="AM6" s="3" t="s">
        <v>291</v>
      </c>
      <c r="AN6" s="3" t="s">
        <v>292</v>
      </c>
      <c r="AO6" s="3" t="s">
        <v>293</v>
      </c>
      <c r="AP6" s="3" t="s">
        <v>294</v>
      </c>
      <c r="AQ6" s="3" t="s">
        <v>291</v>
      </c>
      <c r="AR6" s="3" t="s">
        <v>295</v>
      </c>
      <c r="AS6" s="3" t="s">
        <v>296</v>
      </c>
      <c r="AT6" s="3" t="s">
        <v>297</v>
      </c>
      <c r="AU6" s="3" t="s">
        <v>298</v>
      </c>
      <c r="AV6" s="3" t="s">
        <v>299</v>
      </c>
      <c r="AW6" s="3" t="s">
        <v>300</v>
      </c>
      <c r="AX6" s="3" t="s">
        <v>301</v>
      </c>
      <c r="AY6" s="3" t="s">
        <v>302</v>
      </c>
      <c r="AZ6" s="3" t="s">
        <v>294</v>
      </c>
      <c r="BA6" s="3" t="s">
        <v>303</v>
      </c>
      <c r="BB6" s="3" t="s">
        <v>304</v>
      </c>
      <c r="BC6" s="3" t="s">
        <v>305</v>
      </c>
      <c r="BD6" s="3" t="s">
        <v>306</v>
      </c>
      <c r="BE6" s="3" t="s">
        <v>307</v>
      </c>
      <c r="BF6" s="3" t="s">
        <v>308</v>
      </c>
      <c r="BG6" s="4" t="s">
        <v>309</v>
      </c>
      <c r="BH6" s="4" t="s">
        <v>310</v>
      </c>
      <c r="BI6" s="4" t="s">
        <v>311</v>
      </c>
      <c r="BJ6" s="4" t="s">
        <v>312</v>
      </c>
      <c r="BK6" s="4" t="s">
        <v>313</v>
      </c>
      <c r="BL6" s="4" t="s">
        <v>314</v>
      </c>
      <c r="BM6" s="4" t="s">
        <v>315</v>
      </c>
      <c r="BN6" s="4" t="s">
        <v>316</v>
      </c>
      <c r="BO6" s="4" t="s">
        <v>317</v>
      </c>
      <c r="BP6" s="4" t="s">
        <v>318</v>
      </c>
      <c r="BQ6" s="4" t="s">
        <v>319</v>
      </c>
      <c r="BR6" s="4" t="s">
        <v>320</v>
      </c>
      <c r="BS6" s="4" t="s">
        <v>321</v>
      </c>
      <c r="BT6" s="4" t="s">
        <v>322</v>
      </c>
      <c r="BU6" s="4" t="s">
        <v>323</v>
      </c>
      <c r="BV6" s="4" t="s">
        <v>324</v>
      </c>
      <c r="BW6" s="4" t="s">
        <v>325</v>
      </c>
      <c r="BX6" s="4" t="s">
        <v>326</v>
      </c>
      <c r="BY6" s="4" t="s">
        <v>327</v>
      </c>
      <c r="BZ6" s="4" t="s">
        <v>328</v>
      </c>
      <c r="CA6" s="4" t="s">
        <v>328</v>
      </c>
      <c r="CB6" s="5" t="s">
        <v>329</v>
      </c>
    </row>
    <row r="7" spans="1:80" ht="65.25" customHeight="1">
      <c r="A7" s="6" t="s">
        <v>330</v>
      </c>
      <c r="B7" s="7" t="s">
        <v>331</v>
      </c>
      <c r="C7" s="8">
        <v>0.3</v>
      </c>
      <c r="D7" s="7" t="s">
        <v>332</v>
      </c>
      <c r="E7" s="8">
        <v>1</v>
      </c>
      <c r="F7" s="8">
        <v>1</v>
      </c>
      <c r="G7" s="8" t="s">
        <v>90</v>
      </c>
      <c r="H7" s="9" t="s">
        <v>89</v>
      </c>
      <c r="I7" s="9" t="s">
        <v>333</v>
      </c>
      <c r="J7" s="9" t="s">
        <v>334</v>
      </c>
      <c r="K7" s="9" t="s">
        <v>335</v>
      </c>
      <c r="L7" s="10" t="s">
        <v>71</v>
      </c>
      <c r="M7" s="10" t="s">
        <v>91</v>
      </c>
      <c r="N7" s="9" t="s">
        <v>183</v>
      </c>
      <c r="O7" s="11" t="s">
        <v>336</v>
      </c>
      <c r="P7" s="11" t="s">
        <v>335</v>
      </c>
      <c r="Q7" s="11" t="s">
        <v>337</v>
      </c>
      <c r="R7" s="10" t="s">
        <v>338</v>
      </c>
      <c r="S7" s="11" t="s">
        <v>184</v>
      </c>
      <c r="T7" s="11" t="s">
        <v>185</v>
      </c>
      <c r="U7" s="11" t="s">
        <v>171</v>
      </c>
      <c r="V7" s="11">
        <v>0</v>
      </c>
      <c r="W7" s="12">
        <v>0.25</v>
      </c>
      <c r="X7" s="12">
        <v>0.5</v>
      </c>
      <c r="Y7" s="12">
        <v>0.75</v>
      </c>
      <c r="Z7" s="12">
        <v>1</v>
      </c>
      <c r="AA7" s="12">
        <v>1</v>
      </c>
      <c r="AB7" s="13">
        <f>SUM(AE7:AE10)</f>
        <v>183800000</v>
      </c>
      <c r="AC7" s="11" t="s">
        <v>339</v>
      </c>
      <c r="AD7" s="14" t="s">
        <v>340</v>
      </c>
      <c r="AE7" s="15">
        <f>78800000+77000000</f>
        <v>155800000</v>
      </c>
      <c r="AF7" s="16">
        <v>0.4</v>
      </c>
      <c r="AG7" s="14" t="s">
        <v>341</v>
      </c>
      <c r="AH7" s="17">
        <v>45323</v>
      </c>
      <c r="AI7" s="17">
        <v>45657</v>
      </c>
      <c r="AJ7" s="14" t="s">
        <v>342</v>
      </c>
      <c r="AK7" s="14" t="s">
        <v>343</v>
      </c>
      <c r="AL7" s="14" t="s">
        <v>344</v>
      </c>
      <c r="AM7" s="14" t="s">
        <v>344</v>
      </c>
      <c r="AN7" s="14" t="s">
        <v>344</v>
      </c>
      <c r="AO7" s="14"/>
      <c r="AP7" s="14"/>
      <c r="AQ7" s="14" t="s">
        <v>344</v>
      </c>
      <c r="AR7" s="14"/>
      <c r="AS7" s="14"/>
      <c r="AT7" s="14"/>
      <c r="AU7" s="14"/>
      <c r="AV7" s="14"/>
      <c r="AW7" s="14" t="s">
        <v>344</v>
      </c>
      <c r="AX7" s="14" t="s">
        <v>344</v>
      </c>
      <c r="AY7" s="14"/>
      <c r="AZ7" s="14"/>
      <c r="BA7" s="14"/>
      <c r="BB7" s="14"/>
      <c r="BC7" s="14"/>
      <c r="BD7" s="14"/>
      <c r="BE7" s="14"/>
      <c r="BF7" s="14"/>
      <c r="BG7" s="14" t="s">
        <v>344</v>
      </c>
      <c r="BH7" s="14"/>
      <c r="BI7" s="14" t="s">
        <v>344</v>
      </c>
      <c r="BJ7" s="14"/>
      <c r="BK7" s="14"/>
      <c r="BL7" s="14"/>
      <c r="BM7" s="14"/>
      <c r="BN7" s="14"/>
      <c r="BO7" s="14"/>
      <c r="BP7" s="14"/>
      <c r="BQ7" s="14"/>
      <c r="BR7" s="14" t="s">
        <v>344</v>
      </c>
      <c r="BS7" s="14"/>
      <c r="BT7" s="14"/>
      <c r="BU7" s="14"/>
      <c r="BV7" s="14"/>
      <c r="BW7" s="14"/>
      <c r="BX7" s="14"/>
      <c r="BY7" s="14"/>
      <c r="BZ7" s="14"/>
      <c r="CA7" s="14"/>
      <c r="CB7" s="18" t="s">
        <v>345</v>
      </c>
    </row>
    <row r="8" spans="1:80" ht="127.5">
      <c r="A8" s="6" t="s">
        <v>330</v>
      </c>
      <c r="B8" s="7" t="s">
        <v>331</v>
      </c>
      <c r="C8" s="8">
        <v>0.3</v>
      </c>
      <c r="D8" s="7" t="s">
        <v>332</v>
      </c>
      <c r="E8" s="8">
        <v>1</v>
      </c>
      <c r="F8" s="8">
        <v>1</v>
      </c>
      <c r="G8" s="8" t="s">
        <v>90</v>
      </c>
      <c r="H8" s="9" t="s">
        <v>89</v>
      </c>
      <c r="I8" s="9" t="s">
        <v>333</v>
      </c>
      <c r="J8" s="9" t="s">
        <v>334</v>
      </c>
      <c r="K8" s="9" t="s">
        <v>335</v>
      </c>
      <c r="L8" s="10" t="s">
        <v>71</v>
      </c>
      <c r="M8" s="10" t="s">
        <v>91</v>
      </c>
      <c r="N8" s="9" t="s">
        <v>183</v>
      </c>
      <c r="O8" s="11" t="s">
        <v>336</v>
      </c>
      <c r="P8" s="19" t="s">
        <v>335</v>
      </c>
      <c r="Q8" s="19" t="s">
        <v>337</v>
      </c>
      <c r="R8" s="10" t="s">
        <v>338</v>
      </c>
      <c r="S8" s="19" t="s">
        <v>184</v>
      </c>
      <c r="T8" s="11" t="s">
        <v>185</v>
      </c>
      <c r="U8" s="19" t="s">
        <v>171</v>
      </c>
      <c r="V8" s="19">
        <v>0</v>
      </c>
      <c r="W8" s="20">
        <v>0.25</v>
      </c>
      <c r="X8" s="20">
        <v>0.5</v>
      </c>
      <c r="Y8" s="20">
        <v>0.75</v>
      </c>
      <c r="Z8" s="20">
        <v>1</v>
      </c>
      <c r="AA8" s="20">
        <v>1</v>
      </c>
      <c r="AB8" s="21">
        <v>183800000</v>
      </c>
      <c r="AC8" s="19" t="s">
        <v>339</v>
      </c>
      <c r="AD8" s="14" t="s">
        <v>346</v>
      </c>
      <c r="AE8" s="15">
        <v>28000000</v>
      </c>
      <c r="AF8" s="16">
        <v>0.2</v>
      </c>
      <c r="AG8" s="14" t="s">
        <v>347</v>
      </c>
      <c r="AH8" s="17">
        <v>45323</v>
      </c>
      <c r="AI8" s="17">
        <v>45657</v>
      </c>
      <c r="AJ8" s="14" t="s">
        <v>348</v>
      </c>
      <c r="AK8" s="14" t="s">
        <v>343</v>
      </c>
      <c r="AL8" s="14"/>
      <c r="AM8" s="14" t="s">
        <v>344</v>
      </c>
      <c r="AN8" s="14" t="s">
        <v>344</v>
      </c>
      <c r="AO8" s="14"/>
      <c r="AP8" s="14"/>
      <c r="AQ8" s="14" t="s">
        <v>344</v>
      </c>
      <c r="AR8" s="14"/>
      <c r="AS8" s="14"/>
      <c r="AT8" s="14"/>
      <c r="AU8" s="14"/>
      <c r="AV8" s="14"/>
      <c r="AW8" s="14" t="s">
        <v>344</v>
      </c>
      <c r="AX8" s="14" t="s">
        <v>344</v>
      </c>
      <c r="AY8" s="14"/>
      <c r="AZ8" s="14"/>
      <c r="BA8" s="14"/>
      <c r="BB8" s="14"/>
      <c r="BC8" s="14" t="s">
        <v>344</v>
      </c>
      <c r="BD8" s="14"/>
      <c r="BE8" s="14" t="s">
        <v>344</v>
      </c>
      <c r="BF8" s="14"/>
      <c r="BG8" s="14" t="s">
        <v>344</v>
      </c>
      <c r="BH8" s="14"/>
      <c r="BI8" s="14" t="s">
        <v>344</v>
      </c>
      <c r="BJ8" s="14"/>
      <c r="BK8" s="14"/>
      <c r="BL8" s="14"/>
      <c r="BM8" s="14"/>
      <c r="BN8" s="14"/>
      <c r="BO8" s="14"/>
      <c r="BP8" s="14"/>
      <c r="BQ8" s="14"/>
      <c r="BR8" s="14" t="s">
        <v>344</v>
      </c>
      <c r="BS8" s="14"/>
      <c r="BT8" s="14"/>
      <c r="BU8" s="14"/>
      <c r="BV8" s="14"/>
      <c r="BW8" s="14"/>
      <c r="BX8" s="14"/>
      <c r="BY8" s="14"/>
      <c r="BZ8" s="14"/>
      <c r="CA8" s="14"/>
      <c r="CB8" s="18" t="s">
        <v>345</v>
      </c>
    </row>
    <row r="9" spans="1:80" ht="102">
      <c r="A9" s="6" t="s">
        <v>330</v>
      </c>
      <c r="B9" s="7" t="s">
        <v>331</v>
      </c>
      <c r="C9" s="8">
        <v>0.3</v>
      </c>
      <c r="D9" s="7" t="s">
        <v>332</v>
      </c>
      <c r="E9" s="8">
        <v>1</v>
      </c>
      <c r="F9" s="8">
        <v>1</v>
      </c>
      <c r="G9" s="8" t="s">
        <v>90</v>
      </c>
      <c r="H9" s="9" t="s">
        <v>89</v>
      </c>
      <c r="I9" s="9" t="s">
        <v>333</v>
      </c>
      <c r="J9" s="9" t="s">
        <v>334</v>
      </c>
      <c r="K9" s="9" t="s">
        <v>335</v>
      </c>
      <c r="L9" s="10" t="s">
        <v>71</v>
      </c>
      <c r="M9" s="10" t="s">
        <v>91</v>
      </c>
      <c r="N9" s="9" t="s">
        <v>183</v>
      </c>
      <c r="O9" s="11" t="s">
        <v>336</v>
      </c>
      <c r="P9" s="19" t="s">
        <v>335</v>
      </c>
      <c r="Q9" s="19" t="s">
        <v>337</v>
      </c>
      <c r="R9" s="10" t="s">
        <v>338</v>
      </c>
      <c r="S9" s="19" t="s">
        <v>184</v>
      </c>
      <c r="T9" s="11" t="s">
        <v>185</v>
      </c>
      <c r="U9" s="19" t="s">
        <v>171</v>
      </c>
      <c r="V9" s="19">
        <v>0</v>
      </c>
      <c r="W9" s="20">
        <v>0.25</v>
      </c>
      <c r="X9" s="20">
        <v>0.5</v>
      </c>
      <c r="Y9" s="20">
        <v>0.75</v>
      </c>
      <c r="Z9" s="20">
        <v>1</v>
      </c>
      <c r="AA9" s="20">
        <v>1</v>
      </c>
      <c r="AB9" s="21">
        <v>183800000</v>
      </c>
      <c r="AC9" s="19" t="s">
        <v>339</v>
      </c>
      <c r="AD9" s="14" t="s">
        <v>349</v>
      </c>
      <c r="AE9" s="15">
        <v>0</v>
      </c>
      <c r="AF9" s="16">
        <v>0.2</v>
      </c>
      <c r="AG9" s="14" t="s">
        <v>350</v>
      </c>
      <c r="AH9" s="17">
        <v>45323</v>
      </c>
      <c r="AI9" s="17">
        <v>45657</v>
      </c>
      <c r="AJ9" s="14" t="s">
        <v>351</v>
      </c>
      <c r="AK9" s="14" t="s">
        <v>343</v>
      </c>
      <c r="AL9" s="14" t="s">
        <v>344</v>
      </c>
      <c r="AM9" s="14" t="s">
        <v>344</v>
      </c>
      <c r="AN9" s="14" t="s">
        <v>344</v>
      </c>
      <c r="AO9" s="14"/>
      <c r="AP9" s="14"/>
      <c r="AQ9" s="14" t="s">
        <v>344</v>
      </c>
      <c r="AR9" s="14"/>
      <c r="AS9" s="14"/>
      <c r="AT9" s="14"/>
      <c r="AU9" s="14"/>
      <c r="AV9" s="14"/>
      <c r="AW9" s="14" t="s">
        <v>344</v>
      </c>
      <c r="AX9" s="14" t="s">
        <v>344</v>
      </c>
      <c r="AY9" s="14"/>
      <c r="AZ9" s="14"/>
      <c r="BA9" s="14"/>
      <c r="BB9" s="14"/>
      <c r="BC9" s="14"/>
      <c r="BD9" s="14"/>
      <c r="BE9" s="14"/>
      <c r="BF9" s="14"/>
      <c r="BG9" s="14" t="s">
        <v>344</v>
      </c>
      <c r="BH9" s="14"/>
      <c r="BI9" s="14" t="s">
        <v>344</v>
      </c>
      <c r="BJ9" s="14"/>
      <c r="BK9" s="14"/>
      <c r="BL9" s="14"/>
      <c r="BM9" s="14"/>
      <c r="BN9" s="14"/>
      <c r="BO9" s="14"/>
      <c r="BP9" s="14"/>
      <c r="BQ9" s="14"/>
      <c r="BR9" s="14" t="s">
        <v>344</v>
      </c>
      <c r="BS9" s="14"/>
      <c r="BT9" s="14"/>
      <c r="BU9" s="14"/>
      <c r="BV9" s="14"/>
      <c r="BW9" s="14"/>
      <c r="BX9" s="14"/>
      <c r="BY9" s="14"/>
      <c r="BZ9" s="14"/>
      <c r="CA9" s="14"/>
      <c r="CB9" s="18" t="s">
        <v>345</v>
      </c>
    </row>
    <row r="10" spans="1:80" ht="102">
      <c r="A10" s="6" t="s">
        <v>330</v>
      </c>
      <c r="B10" s="7" t="s">
        <v>331</v>
      </c>
      <c r="C10" s="8">
        <v>0.3</v>
      </c>
      <c r="D10" s="7" t="s">
        <v>332</v>
      </c>
      <c r="E10" s="8">
        <v>1</v>
      </c>
      <c r="F10" s="8">
        <v>1</v>
      </c>
      <c r="G10" s="8" t="s">
        <v>90</v>
      </c>
      <c r="H10" s="9" t="s">
        <v>89</v>
      </c>
      <c r="I10" s="9" t="s">
        <v>333</v>
      </c>
      <c r="J10" s="9" t="s">
        <v>334</v>
      </c>
      <c r="K10" s="9" t="s">
        <v>335</v>
      </c>
      <c r="L10" s="10" t="s">
        <v>71</v>
      </c>
      <c r="M10" s="10" t="s">
        <v>91</v>
      </c>
      <c r="N10" s="9" t="s">
        <v>183</v>
      </c>
      <c r="O10" s="11" t="s">
        <v>336</v>
      </c>
      <c r="P10" s="19" t="s">
        <v>335</v>
      </c>
      <c r="Q10" s="22" t="s">
        <v>337</v>
      </c>
      <c r="R10" s="10" t="s">
        <v>338</v>
      </c>
      <c r="S10" s="22" t="s">
        <v>184</v>
      </c>
      <c r="T10" s="11" t="s">
        <v>185</v>
      </c>
      <c r="U10" s="22" t="s">
        <v>171</v>
      </c>
      <c r="V10" s="22">
        <v>0</v>
      </c>
      <c r="W10" s="23">
        <v>0.25</v>
      </c>
      <c r="X10" s="23">
        <v>0.5</v>
      </c>
      <c r="Y10" s="23">
        <v>0.75</v>
      </c>
      <c r="Z10" s="23">
        <v>1</v>
      </c>
      <c r="AA10" s="23">
        <v>1</v>
      </c>
      <c r="AB10" s="24">
        <v>183800000</v>
      </c>
      <c r="AC10" s="22" t="s">
        <v>339</v>
      </c>
      <c r="AD10" s="14" t="s">
        <v>352</v>
      </c>
      <c r="AE10" s="15">
        <v>0</v>
      </c>
      <c r="AF10" s="16">
        <v>0.2</v>
      </c>
      <c r="AG10" s="14" t="s">
        <v>353</v>
      </c>
      <c r="AH10" s="17">
        <v>45323</v>
      </c>
      <c r="AI10" s="17">
        <v>45657</v>
      </c>
      <c r="AJ10" s="14" t="s">
        <v>351</v>
      </c>
      <c r="AK10" s="14" t="s">
        <v>343</v>
      </c>
      <c r="AL10" s="14" t="s">
        <v>344</v>
      </c>
      <c r="AM10" s="14" t="s">
        <v>344</v>
      </c>
      <c r="AN10" s="14" t="s">
        <v>344</v>
      </c>
      <c r="AO10" s="14"/>
      <c r="AP10" s="14"/>
      <c r="AQ10" s="14" t="s">
        <v>344</v>
      </c>
      <c r="AR10" s="14"/>
      <c r="AS10" s="14"/>
      <c r="AT10" s="14"/>
      <c r="AU10" s="14"/>
      <c r="AV10" s="14"/>
      <c r="AW10" s="14" t="s">
        <v>344</v>
      </c>
      <c r="AX10" s="14" t="s">
        <v>344</v>
      </c>
      <c r="AY10" s="14"/>
      <c r="AZ10" s="14"/>
      <c r="BA10" s="14"/>
      <c r="BB10" s="14"/>
      <c r="BC10" s="14"/>
      <c r="BD10" s="14"/>
      <c r="BE10" s="14"/>
      <c r="BF10" s="14"/>
      <c r="BG10" s="14" t="s">
        <v>344</v>
      </c>
      <c r="BH10" s="14"/>
      <c r="BI10" s="14" t="s">
        <v>344</v>
      </c>
      <c r="BJ10" s="14"/>
      <c r="BK10" s="14"/>
      <c r="BL10" s="14"/>
      <c r="BM10" s="14"/>
      <c r="BN10" s="14"/>
      <c r="BO10" s="14"/>
      <c r="BP10" s="14"/>
      <c r="BQ10" s="14"/>
      <c r="BR10" s="14" t="s">
        <v>344</v>
      </c>
      <c r="BS10" s="14"/>
      <c r="BT10" s="14"/>
      <c r="BU10" s="14"/>
      <c r="BV10" s="14"/>
      <c r="BW10" s="14"/>
      <c r="BX10" s="14"/>
      <c r="BY10" s="14"/>
      <c r="BZ10" s="14"/>
      <c r="CA10" s="14"/>
      <c r="CB10" s="18" t="s">
        <v>345</v>
      </c>
    </row>
    <row r="11" spans="1:80" ht="63.75">
      <c r="A11" s="6" t="s">
        <v>330</v>
      </c>
      <c r="B11" s="7" t="s">
        <v>331</v>
      </c>
      <c r="C11" s="8">
        <v>0.3</v>
      </c>
      <c r="D11" s="7" t="s">
        <v>332</v>
      </c>
      <c r="E11" s="8">
        <v>1</v>
      </c>
      <c r="F11" s="8">
        <v>1</v>
      </c>
      <c r="G11" s="8" t="s">
        <v>90</v>
      </c>
      <c r="H11" s="9" t="s">
        <v>89</v>
      </c>
      <c r="I11" s="9" t="s">
        <v>333</v>
      </c>
      <c r="J11" s="9" t="s">
        <v>334</v>
      </c>
      <c r="K11" s="9" t="s">
        <v>335</v>
      </c>
      <c r="L11" s="9" t="s">
        <v>15</v>
      </c>
      <c r="M11" s="9" t="s">
        <v>19</v>
      </c>
      <c r="N11" s="9" t="s">
        <v>186</v>
      </c>
      <c r="O11" s="14" t="s">
        <v>354</v>
      </c>
      <c r="P11" s="11" t="s">
        <v>355</v>
      </c>
      <c r="Q11" s="14" t="s">
        <v>356</v>
      </c>
      <c r="R11" s="9" t="s">
        <v>357</v>
      </c>
      <c r="S11" s="14" t="s">
        <v>187</v>
      </c>
      <c r="T11" s="14" t="s">
        <v>188</v>
      </c>
      <c r="U11" s="14" t="s">
        <v>171</v>
      </c>
      <c r="V11" s="14" t="s">
        <v>224</v>
      </c>
      <c r="W11" s="16">
        <v>0.8</v>
      </c>
      <c r="X11" s="16">
        <v>0.8</v>
      </c>
      <c r="Y11" s="16">
        <v>0.8</v>
      </c>
      <c r="Z11" s="16">
        <v>0.8</v>
      </c>
      <c r="AA11" s="16">
        <v>0.8</v>
      </c>
      <c r="AB11" s="25">
        <v>0</v>
      </c>
      <c r="AC11" s="11" t="s">
        <v>339</v>
      </c>
      <c r="AD11" s="14" t="s">
        <v>358</v>
      </c>
      <c r="AE11" s="15">
        <v>0</v>
      </c>
      <c r="AF11" s="16">
        <v>0.5</v>
      </c>
      <c r="AG11" s="14" t="s">
        <v>359</v>
      </c>
      <c r="AH11" s="17">
        <v>45306</v>
      </c>
      <c r="AI11" s="17">
        <v>45641</v>
      </c>
      <c r="AJ11" s="14" t="s">
        <v>360</v>
      </c>
      <c r="AK11" s="14" t="s">
        <v>343</v>
      </c>
      <c r="AL11" s="14" t="s">
        <v>344</v>
      </c>
      <c r="AM11" s="14"/>
      <c r="AN11" s="14"/>
      <c r="AO11" s="14"/>
      <c r="AP11" s="14"/>
      <c r="AQ11" s="14"/>
      <c r="AR11" s="14"/>
      <c r="AS11" s="14"/>
      <c r="AT11" s="14"/>
      <c r="AU11" s="14"/>
      <c r="AV11" s="14"/>
      <c r="AW11" s="14" t="s">
        <v>344</v>
      </c>
      <c r="AX11" s="14" t="s">
        <v>344</v>
      </c>
      <c r="AY11" s="14"/>
      <c r="AZ11" s="14" t="s">
        <v>344</v>
      </c>
      <c r="BA11" s="14"/>
      <c r="BB11" s="14"/>
      <c r="BC11" s="14"/>
      <c r="BD11" s="14"/>
      <c r="BE11" s="14"/>
      <c r="BF11" s="14"/>
      <c r="BG11" s="14" t="s">
        <v>344</v>
      </c>
      <c r="BH11" s="14"/>
      <c r="BI11" s="14" t="s">
        <v>344</v>
      </c>
      <c r="BJ11" s="14"/>
      <c r="BK11" s="14"/>
      <c r="BL11" s="14"/>
      <c r="BM11" s="14"/>
      <c r="BN11" s="14"/>
      <c r="BO11" s="14"/>
      <c r="BP11" s="14"/>
      <c r="BQ11" s="14"/>
      <c r="BR11" s="14"/>
      <c r="BS11" s="14"/>
      <c r="BT11" s="14"/>
      <c r="BU11" s="14"/>
      <c r="BV11" s="14"/>
      <c r="BW11" s="14"/>
      <c r="BX11" s="14"/>
      <c r="BY11" s="14"/>
      <c r="BZ11" s="14"/>
      <c r="CA11" s="14"/>
      <c r="CB11" s="18" t="s">
        <v>361</v>
      </c>
    </row>
    <row r="12" spans="1:80" ht="63.75">
      <c r="A12" s="6" t="s">
        <v>330</v>
      </c>
      <c r="B12" s="7" t="s">
        <v>331</v>
      </c>
      <c r="C12" s="8">
        <v>0.3</v>
      </c>
      <c r="D12" s="7" t="s">
        <v>332</v>
      </c>
      <c r="E12" s="8">
        <v>1</v>
      </c>
      <c r="F12" s="8">
        <v>1</v>
      </c>
      <c r="G12" s="8" t="s">
        <v>90</v>
      </c>
      <c r="H12" s="9" t="s">
        <v>89</v>
      </c>
      <c r="I12" s="9" t="s">
        <v>333</v>
      </c>
      <c r="J12" s="9" t="s">
        <v>334</v>
      </c>
      <c r="K12" s="9" t="s">
        <v>335</v>
      </c>
      <c r="L12" s="9" t="s">
        <v>15</v>
      </c>
      <c r="M12" s="9" t="s">
        <v>19</v>
      </c>
      <c r="N12" s="9" t="s">
        <v>186</v>
      </c>
      <c r="O12" s="14" t="s">
        <v>354</v>
      </c>
      <c r="P12" s="11" t="s">
        <v>355</v>
      </c>
      <c r="Q12" s="14" t="s">
        <v>356</v>
      </c>
      <c r="R12" s="9" t="s">
        <v>357</v>
      </c>
      <c r="S12" s="14" t="s">
        <v>187</v>
      </c>
      <c r="T12" s="14" t="s">
        <v>188</v>
      </c>
      <c r="U12" s="14" t="s">
        <v>171</v>
      </c>
      <c r="V12" s="14" t="s">
        <v>224</v>
      </c>
      <c r="W12" s="16">
        <v>0.8</v>
      </c>
      <c r="X12" s="16">
        <v>0.8</v>
      </c>
      <c r="Y12" s="16">
        <v>0.8</v>
      </c>
      <c r="Z12" s="16">
        <v>0.8</v>
      </c>
      <c r="AA12" s="16">
        <v>0.8</v>
      </c>
      <c r="AB12" s="25">
        <v>0</v>
      </c>
      <c r="AC12" s="22" t="s">
        <v>339</v>
      </c>
      <c r="AD12" s="14" t="s">
        <v>362</v>
      </c>
      <c r="AE12" s="15">
        <v>0</v>
      </c>
      <c r="AF12" s="16">
        <v>0.5</v>
      </c>
      <c r="AG12" s="14" t="s">
        <v>363</v>
      </c>
      <c r="AH12" s="17">
        <v>45306</v>
      </c>
      <c r="AI12" s="17">
        <v>45641</v>
      </c>
      <c r="AJ12" s="14" t="s">
        <v>360</v>
      </c>
      <c r="AK12" s="14" t="s">
        <v>343</v>
      </c>
      <c r="AL12" s="14"/>
      <c r="AM12" s="14"/>
      <c r="AN12" s="14"/>
      <c r="AO12" s="14"/>
      <c r="AP12" s="14"/>
      <c r="AQ12" s="14"/>
      <c r="AR12" s="14"/>
      <c r="AS12" s="14"/>
      <c r="AT12" s="14"/>
      <c r="AU12" s="14"/>
      <c r="AV12" s="14"/>
      <c r="AW12" s="14" t="s">
        <v>344</v>
      </c>
      <c r="AX12" s="14" t="s">
        <v>344</v>
      </c>
      <c r="AY12" s="14"/>
      <c r="AZ12" s="14"/>
      <c r="BA12" s="14"/>
      <c r="BB12" s="14"/>
      <c r="BC12" s="14" t="s">
        <v>344</v>
      </c>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8" t="s">
        <v>361</v>
      </c>
    </row>
    <row r="13" spans="1:80" ht="89.25">
      <c r="A13" s="6" t="s">
        <v>330</v>
      </c>
      <c r="B13" s="7" t="s">
        <v>331</v>
      </c>
      <c r="C13" s="8">
        <v>0.3</v>
      </c>
      <c r="D13" s="7" t="s">
        <v>332</v>
      </c>
      <c r="E13" s="8">
        <v>1</v>
      </c>
      <c r="F13" s="8">
        <v>1</v>
      </c>
      <c r="G13" s="8" t="s">
        <v>90</v>
      </c>
      <c r="H13" s="9" t="s">
        <v>89</v>
      </c>
      <c r="I13" s="9" t="s">
        <v>333</v>
      </c>
      <c r="J13" s="9" t="s">
        <v>334</v>
      </c>
      <c r="K13" s="9" t="s">
        <v>335</v>
      </c>
      <c r="L13" s="9" t="s">
        <v>64</v>
      </c>
      <c r="M13" s="14" t="s">
        <v>96</v>
      </c>
      <c r="N13" s="14" t="s">
        <v>189</v>
      </c>
      <c r="O13" s="11" t="s">
        <v>364</v>
      </c>
      <c r="P13" s="11" t="s">
        <v>365</v>
      </c>
      <c r="Q13" s="14" t="s">
        <v>366</v>
      </c>
      <c r="R13" s="14" t="s">
        <v>367</v>
      </c>
      <c r="S13" s="14" t="s">
        <v>190</v>
      </c>
      <c r="T13" s="14" t="s">
        <v>191</v>
      </c>
      <c r="U13" s="14" t="s">
        <v>171</v>
      </c>
      <c r="V13" s="14" t="s">
        <v>224</v>
      </c>
      <c r="W13" s="16">
        <v>0</v>
      </c>
      <c r="X13" s="16">
        <v>0.33333333333333331</v>
      </c>
      <c r="Y13" s="16">
        <v>0.66666666666666663</v>
      </c>
      <c r="Z13" s="16">
        <v>1</v>
      </c>
      <c r="AA13" s="16">
        <v>1</v>
      </c>
      <c r="AB13" s="15">
        <v>3100000000</v>
      </c>
      <c r="AC13" s="14" t="s">
        <v>368</v>
      </c>
      <c r="AD13" s="14" t="s">
        <v>369</v>
      </c>
      <c r="AE13" s="26">
        <v>3100000000</v>
      </c>
      <c r="AF13" s="27">
        <v>1</v>
      </c>
      <c r="AG13" s="14" t="s">
        <v>370</v>
      </c>
      <c r="AH13" s="17">
        <v>45383</v>
      </c>
      <c r="AI13" s="17">
        <v>45657</v>
      </c>
      <c r="AJ13" s="14" t="s">
        <v>371</v>
      </c>
      <c r="AK13" s="14" t="s">
        <v>372</v>
      </c>
      <c r="AL13" s="14"/>
      <c r="AM13" s="14"/>
      <c r="AN13" s="14"/>
      <c r="AO13" s="14"/>
      <c r="AP13" s="14"/>
      <c r="AQ13" s="14"/>
      <c r="AR13" s="14"/>
      <c r="AS13" s="14"/>
      <c r="AT13" s="14"/>
      <c r="AU13" s="14"/>
      <c r="AV13" s="14"/>
      <c r="AW13" s="14" t="s">
        <v>344</v>
      </c>
      <c r="AX13" s="14" t="s">
        <v>344</v>
      </c>
      <c r="AY13" s="14"/>
      <c r="AZ13" s="14"/>
      <c r="BA13" s="14"/>
      <c r="BB13" s="14"/>
      <c r="BC13" s="14"/>
      <c r="BD13" s="14"/>
      <c r="BE13" s="14"/>
      <c r="BF13" s="14"/>
      <c r="BG13" s="14" t="s">
        <v>344</v>
      </c>
      <c r="BH13" s="14"/>
      <c r="BI13" s="14" t="s">
        <v>344</v>
      </c>
      <c r="BJ13" s="14"/>
      <c r="BK13" s="14"/>
      <c r="BL13" s="14"/>
      <c r="BM13" s="14"/>
      <c r="BN13" s="14"/>
      <c r="BO13" s="14"/>
      <c r="BP13" s="14"/>
      <c r="BQ13" s="14"/>
      <c r="BR13" s="14"/>
      <c r="BS13" s="14"/>
      <c r="BT13" s="14"/>
      <c r="BU13" s="14"/>
      <c r="BV13" s="14"/>
      <c r="BW13" s="14"/>
      <c r="BX13" s="14"/>
      <c r="BY13" s="14"/>
      <c r="BZ13" s="14"/>
      <c r="CA13" s="14"/>
      <c r="CB13" s="18" t="s">
        <v>361</v>
      </c>
    </row>
    <row r="14" spans="1:80" ht="114.75">
      <c r="A14" s="6" t="s">
        <v>330</v>
      </c>
      <c r="B14" s="7" t="s">
        <v>331</v>
      </c>
      <c r="C14" s="8">
        <v>0.3</v>
      </c>
      <c r="D14" s="7" t="s">
        <v>332</v>
      </c>
      <c r="E14" s="8">
        <v>1</v>
      </c>
      <c r="F14" s="8">
        <v>1</v>
      </c>
      <c r="G14" s="8" t="s">
        <v>87</v>
      </c>
      <c r="H14" s="9" t="s">
        <v>86</v>
      </c>
      <c r="I14" s="10" t="s">
        <v>224</v>
      </c>
      <c r="J14" s="10" t="s">
        <v>334</v>
      </c>
      <c r="K14" s="10" t="s">
        <v>335</v>
      </c>
      <c r="L14" s="10" t="s">
        <v>73</v>
      </c>
      <c r="M14" s="10" t="s">
        <v>88</v>
      </c>
      <c r="N14" s="9" t="s">
        <v>170</v>
      </c>
      <c r="O14" s="11" t="s">
        <v>336</v>
      </c>
      <c r="P14" s="11" t="s">
        <v>335</v>
      </c>
      <c r="Q14" s="11" t="s">
        <v>336</v>
      </c>
      <c r="R14" s="11" t="s">
        <v>373</v>
      </c>
      <c r="S14" s="11" t="s">
        <v>172</v>
      </c>
      <c r="T14" s="11" t="s">
        <v>173</v>
      </c>
      <c r="U14" s="11" t="s">
        <v>171</v>
      </c>
      <c r="V14" s="11">
        <v>0</v>
      </c>
      <c r="W14" s="12">
        <v>0.25</v>
      </c>
      <c r="X14" s="12">
        <v>0.5</v>
      </c>
      <c r="Y14" s="12">
        <v>0.75</v>
      </c>
      <c r="Z14" s="12">
        <v>1</v>
      </c>
      <c r="AA14" s="12">
        <v>1</v>
      </c>
      <c r="AB14" s="13">
        <f>AE14+AE15+AE16+AE17</f>
        <v>493632914</v>
      </c>
      <c r="AC14" s="11" t="s">
        <v>339</v>
      </c>
      <c r="AD14" s="14" t="s">
        <v>374</v>
      </c>
      <c r="AE14" s="15">
        <f>180000000</f>
        <v>180000000</v>
      </c>
      <c r="AF14" s="27">
        <v>0.3</v>
      </c>
      <c r="AG14" s="14" t="s">
        <v>375</v>
      </c>
      <c r="AH14" s="17">
        <v>45323</v>
      </c>
      <c r="AI14" s="17">
        <v>45657</v>
      </c>
      <c r="AJ14" s="14" t="s">
        <v>342</v>
      </c>
      <c r="AK14" s="14" t="s">
        <v>343</v>
      </c>
      <c r="AL14" s="14" t="s">
        <v>344</v>
      </c>
      <c r="AM14" s="14" t="s">
        <v>344</v>
      </c>
      <c r="AN14" s="14" t="s">
        <v>344</v>
      </c>
      <c r="AO14" s="14"/>
      <c r="AP14" s="14"/>
      <c r="AQ14" s="14" t="s">
        <v>344</v>
      </c>
      <c r="AR14" s="14"/>
      <c r="AS14" s="14"/>
      <c r="AT14" s="14"/>
      <c r="AU14" s="14"/>
      <c r="AV14" s="14"/>
      <c r="AW14" s="14" t="s">
        <v>344</v>
      </c>
      <c r="AX14" s="14" t="s">
        <v>344</v>
      </c>
      <c r="AY14" s="14"/>
      <c r="AZ14" s="14"/>
      <c r="BA14" s="14"/>
      <c r="BB14" s="14"/>
      <c r="BC14" s="14"/>
      <c r="BD14" s="14"/>
      <c r="BE14" s="14"/>
      <c r="BF14" s="14"/>
      <c r="BG14" s="14" t="s">
        <v>344</v>
      </c>
      <c r="BH14" s="14"/>
      <c r="BI14" s="14" t="s">
        <v>344</v>
      </c>
      <c r="BJ14" s="14"/>
      <c r="BK14" s="14"/>
      <c r="BL14" s="14"/>
      <c r="BM14" s="14"/>
      <c r="BN14" s="14"/>
      <c r="BO14" s="14"/>
      <c r="BP14" s="14"/>
      <c r="BQ14" s="14"/>
      <c r="BR14" s="14" t="s">
        <v>344</v>
      </c>
      <c r="BS14" s="14"/>
      <c r="BT14" s="14"/>
      <c r="BU14" s="14"/>
      <c r="BV14" s="14"/>
      <c r="BW14" s="14"/>
      <c r="BX14" s="14"/>
      <c r="BY14" s="14"/>
      <c r="BZ14" s="14"/>
      <c r="CA14" s="14"/>
      <c r="CB14" s="18" t="s">
        <v>376</v>
      </c>
    </row>
    <row r="15" spans="1:80" ht="114.75">
      <c r="A15" s="6" t="s">
        <v>330</v>
      </c>
      <c r="B15" s="7" t="s">
        <v>331</v>
      </c>
      <c r="C15" s="8">
        <v>0.3</v>
      </c>
      <c r="D15" s="7" t="s">
        <v>332</v>
      </c>
      <c r="E15" s="8">
        <v>1</v>
      </c>
      <c r="F15" s="8">
        <v>1</v>
      </c>
      <c r="G15" s="8" t="s">
        <v>87</v>
      </c>
      <c r="H15" s="9" t="s">
        <v>86</v>
      </c>
      <c r="I15" s="10" t="s">
        <v>224</v>
      </c>
      <c r="J15" s="10" t="s">
        <v>334</v>
      </c>
      <c r="K15" s="10" t="s">
        <v>335</v>
      </c>
      <c r="L15" s="10" t="s">
        <v>73</v>
      </c>
      <c r="M15" s="10" t="s">
        <v>88</v>
      </c>
      <c r="N15" s="9" t="s">
        <v>170</v>
      </c>
      <c r="O15" s="11" t="s">
        <v>336</v>
      </c>
      <c r="P15" s="19" t="s">
        <v>335</v>
      </c>
      <c r="Q15" s="19" t="s">
        <v>336</v>
      </c>
      <c r="R15" s="19" t="s">
        <v>373</v>
      </c>
      <c r="S15" s="19" t="s">
        <v>172</v>
      </c>
      <c r="T15" s="11" t="s">
        <v>173</v>
      </c>
      <c r="U15" s="19" t="s">
        <v>171</v>
      </c>
      <c r="V15" s="19">
        <v>0</v>
      </c>
      <c r="W15" s="20">
        <v>0.25</v>
      </c>
      <c r="X15" s="20">
        <v>0.5</v>
      </c>
      <c r="Y15" s="20">
        <v>0.75</v>
      </c>
      <c r="Z15" s="20">
        <v>1</v>
      </c>
      <c r="AA15" s="20">
        <v>1</v>
      </c>
      <c r="AB15" s="21">
        <v>493632914</v>
      </c>
      <c r="AC15" s="19" t="s">
        <v>339</v>
      </c>
      <c r="AD15" s="14" t="s">
        <v>76</v>
      </c>
      <c r="AE15" s="15">
        <f>42000000+99000000</f>
        <v>141000000</v>
      </c>
      <c r="AF15" s="27">
        <v>0.3</v>
      </c>
      <c r="AG15" s="14" t="s">
        <v>341</v>
      </c>
      <c r="AH15" s="17">
        <v>45323</v>
      </c>
      <c r="AI15" s="17">
        <v>45657</v>
      </c>
      <c r="AJ15" s="14"/>
      <c r="AK15" s="14" t="s">
        <v>343</v>
      </c>
      <c r="AL15" s="14" t="s">
        <v>344</v>
      </c>
      <c r="AM15" s="14" t="s">
        <v>344</v>
      </c>
      <c r="AN15" s="14" t="s">
        <v>344</v>
      </c>
      <c r="AO15" s="14"/>
      <c r="AP15" s="14"/>
      <c r="AQ15" s="14" t="s">
        <v>344</v>
      </c>
      <c r="AR15" s="14"/>
      <c r="AS15" s="14"/>
      <c r="AT15" s="14"/>
      <c r="AU15" s="14"/>
      <c r="AV15" s="14"/>
      <c r="AW15" s="14" t="s">
        <v>344</v>
      </c>
      <c r="AX15" s="14" t="s">
        <v>344</v>
      </c>
      <c r="AY15" s="14"/>
      <c r="AZ15" s="14"/>
      <c r="BA15" s="14"/>
      <c r="BB15" s="14"/>
      <c r="BC15" s="14"/>
      <c r="BD15" s="14"/>
      <c r="BE15" s="14"/>
      <c r="BF15" s="14"/>
      <c r="BG15" s="14" t="s">
        <v>344</v>
      </c>
      <c r="BH15" s="14"/>
      <c r="BI15" s="14" t="s">
        <v>344</v>
      </c>
      <c r="BJ15" s="14"/>
      <c r="BK15" s="14"/>
      <c r="BL15" s="14"/>
      <c r="BM15" s="14"/>
      <c r="BN15" s="14"/>
      <c r="BO15" s="14"/>
      <c r="BP15" s="14"/>
      <c r="BQ15" s="14"/>
      <c r="BR15" s="14" t="s">
        <v>344</v>
      </c>
      <c r="BS15" s="14"/>
      <c r="BT15" s="14"/>
      <c r="BU15" s="14"/>
      <c r="BV15" s="14"/>
      <c r="BW15" s="14"/>
      <c r="BX15" s="14"/>
      <c r="BY15" s="14"/>
      <c r="BZ15" s="14"/>
      <c r="CA15" s="14"/>
      <c r="CB15" s="18" t="s">
        <v>376</v>
      </c>
    </row>
    <row r="16" spans="1:80" ht="114.75">
      <c r="A16" s="6" t="s">
        <v>330</v>
      </c>
      <c r="B16" s="7" t="s">
        <v>331</v>
      </c>
      <c r="C16" s="8">
        <v>0.3</v>
      </c>
      <c r="D16" s="7" t="s">
        <v>332</v>
      </c>
      <c r="E16" s="8">
        <v>1</v>
      </c>
      <c r="F16" s="8">
        <v>1</v>
      </c>
      <c r="G16" s="8" t="s">
        <v>87</v>
      </c>
      <c r="H16" s="9" t="s">
        <v>86</v>
      </c>
      <c r="I16" s="10" t="s">
        <v>224</v>
      </c>
      <c r="J16" s="10" t="s">
        <v>334</v>
      </c>
      <c r="K16" s="10" t="s">
        <v>335</v>
      </c>
      <c r="L16" s="10" t="s">
        <v>73</v>
      </c>
      <c r="M16" s="10" t="s">
        <v>88</v>
      </c>
      <c r="N16" s="9" t="s">
        <v>170</v>
      </c>
      <c r="O16" s="11" t="s">
        <v>336</v>
      </c>
      <c r="P16" s="19" t="s">
        <v>335</v>
      </c>
      <c r="Q16" s="19" t="s">
        <v>336</v>
      </c>
      <c r="R16" s="19" t="s">
        <v>373</v>
      </c>
      <c r="S16" s="19" t="s">
        <v>172</v>
      </c>
      <c r="T16" s="11" t="s">
        <v>173</v>
      </c>
      <c r="U16" s="19" t="s">
        <v>171</v>
      </c>
      <c r="V16" s="19">
        <v>0</v>
      </c>
      <c r="W16" s="20">
        <v>0.25</v>
      </c>
      <c r="X16" s="20">
        <v>0.5</v>
      </c>
      <c r="Y16" s="20">
        <v>0.75</v>
      </c>
      <c r="Z16" s="20">
        <v>1</v>
      </c>
      <c r="AA16" s="20">
        <v>1</v>
      </c>
      <c r="AB16" s="21">
        <v>493632914</v>
      </c>
      <c r="AC16" s="19" t="s">
        <v>339</v>
      </c>
      <c r="AD16" s="14" t="s">
        <v>74</v>
      </c>
      <c r="AE16" s="15">
        <f>120432914+22200000</f>
        <v>142632914</v>
      </c>
      <c r="AF16" s="16">
        <v>0.3</v>
      </c>
      <c r="AG16" s="14" t="s">
        <v>377</v>
      </c>
      <c r="AH16" s="17">
        <v>45323</v>
      </c>
      <c r="AI16" s="17">
        <v>45657</v>
      </c>
      <c r="AJ16" s="14"/>
      <c r="AK16" s="14" t="s">
        <v>343</v>
      </c>
      <c r="AL16" s="14"/>
      <c r="AM16" s="14" t="s">
        <v>344</v>
      </c>
      <c r="AN16" s="14" t="s">
        <v>344</v>
      </c>
      <c r="AO16" s="14"/>
      <c r="AP16" s="14"/>
      <c r="AQ16" s="14" t="s">
        <v>344</v>
      </c>
      <c r="AR16" s="14"/>
      <c r="AS16" s="14"/>
      <c r="AT16" s="14"/>
      <c r="AU16" s="14"/>
      <c r="AV16" s="14"/>
      <c r="AW16" s="14" t="s">
        <v>344</v>
      </c>
      <c r="AX16" s="14" t="s">
        <v>344</v>
      </c>
      <c r="AY16" s="14"/>
      <c r="AZ16" s="14"/>
      <c r="BA16" s="14"/>
      <c r="BB16" s="14"/>
      <c r="BC16" s="14"/>
      <c r="BD16" s="14"/>
      <c r="BE16" s="14"/>
      <c r="BF16" s="14"/>
      <c r="BG16" s="14" t="s">
        <v>344</v>
      </c>
      <c r="BH16" s="14"/>
      <c r="BI16" s="14" t="s">
        <v>344</v>
      </c>
      <c r="BJ16" s="14"/>
      <c r="BK16" s="14"/>
      <c r="BL16" s="14"/>
      <c r="BM16" s="14"/>
      <c r="BN16" s="14"/>
      <c r="BO16" s="14"/>
      <c r="BP16" s="14"/>
      <c r="BQ16" s="14"/>
      <c r="BR16" s="14" t="s">
        <v>344</v>
      </c>
      <c r="BS16" s="14"/>
      <c r="BT16" s="14"/>
      <c r="BU16" s="14"/>
      <c r="BV16" s="14"/>
      <c r="BW16" s="14"/>
      <c r="BX16" s="14"/>
      <c r="BY16" s="14"/>
      <c r="BZ16" s="14"/>
      <c r="CA16" s="14"/>
      <c r="CB16" s="18" t="s">
        <v>376</v>
      </c>
    </row>
    <row r="17" spans="1:80" ht="114.75">
      <c r="A17" s="6" t="s">
        <v>330</v>
      </c>
      <c r="B17" s="7" t="s">
        <v>331</v>
      </c>
      <c r="C17" s="8">
        <v>0.3</v>
      </c>
      <c r="D17" s="7" t="s">
        <v>332</v>
      </c>
      <c r="E17" s="8">
        <v>1</v>
      </c>
      <c r="F17" s="8">
        <v>1</v>
      </c>
      <c r="G17" s="8" t="s">
        <v>87</v>
      </c>
      <c r="H17" s="9" t="s">
        <v>86</v>
      </c>
      <c r="I17" s="10" t="s">
        <v>224</v>
      </c>
      <c r="J17" s="10" t="s">
        <v>334</v>
      </c>
      <c r="K17" s="10" t="s">
        <v>335</v>
      </c>
      <c r="L17" s="10" t="s">
        <v>73</v>
      </c>
      <c r="M17" s="10" t="s">
        <v>88</v>
      </c>
      <c r="N17" s="9" t="s">
        <v>170</v>
      </c>
      <c r="O17" s="11" t="s">
        <v>336</v>
      </c>
      <c r="P17" s="19" t="s">
        <v>335</v>
      </c>
      <c r="Q17" s="19" t="s">
        <v>336</v>
      </c>
      <c r="R17" s="19" t="s">
        <v>373</v>
      </c>
      <c r="S17" s="19" t="s">
        <v>172</v>
      </c>
      <c r="T17" s="11" t="s">
        <v>173</v>
      </c>
      <c r="U17" s="19" t="s">
        <v>171</v>
      </c>
      <c r="V17" s="19">
        <v>0</v>
      </c>
      <c r="W17" s="20">
        <v>0.25</v>
      </c>
      <c r="X17" s="20">
        <v>0.5</v>
      </c>
      <c r="Y17" s="20">
        <v>0.75</v>
      </c>
      <c r="Z17" s="20">
        <v>1</v>
      </c>
      <c r="AA17" s="20">
        <v>1</v>
      </c>
      <c r="AB17" s="21">
        <v>493632914</v>
      </c>
      <c r="AC17" s="19" t="s">
        <v>339</v>
      </c>
      <c r="AD17" s="14" t="s">
        <v>77</v>
      </c>
      <c r="AE17" s="15">
        <v>30000000</v>
      </c>
      <c r="AF17" s="16">
        <v>0.1</v>
      </c>
      <c r="AG17" s="14" t="s">
        <v>378</v>
      </c>
      <c r="AH17" s="17">
        <v>45323</v>
      </c>
      <c r="AI17" s="17">
        <v>45657</v>
      </c>
      <c r="AJ17" s="14"/>
      <c r="AK17" s="14" t="s">
        <v>343</v>
      </c>
      <c r="AL17" s="14"/>
      <c r="AM17" s="14"/>
      <c r="AN17" s="14"/>
      <c r="AO17" s="14"/>
      <c r="AP17" s="14"/>
      <c r="AQ17" s="14"/>
      <c r="AR17" s="14"/>
      <c r="AS17" s="14"/>
      <c r="AT17" s="14"/>
      <c r="AU17" s="14"/>
      <c r="AV17" s="14"/>
      <c r="AW17" s="14" t="s">
        <v>344</v>
      </c>
      <c r="AX17" s="14" t="s">
        <v>344</v>
      </c>
      <c r="AY17" s="14"/>
      <c r="AZ17" s="14" t="s">
        <v>344</v>
      </c>
      <c r="BA17" s="14" t="s">
        <v>344</v>
      </c>
      <c r="BB17" s="14" t="s">
        <v>344</v>
      </c>
      <c r="BC17" s="14" t="s">
        <v>344</v>
      </c>
      <c r="BD17" s="14" t="s">
        <v>344</v>
      </c>
      <c r="BE17" s="14" t="s">
        <v>344</v>
      </c>
      <c r="BF17" s="14" t="s">
        <v>344</v>
      </c>
      <c r="BG17" s="14" t="s">
        <v>344</v>
      </c>
      <c r="BH17" s="14" t="s">
        <v>344</v>
      </c>
      <c r="BI17" s="14" t="s">
        <v>344</v>
      </c>
      <c r="BJ17" s="14" t="s">
        <v>344</v>
      </c>
      <c r="BK17" s="14"/>
      <c r="BL17" s="14"/>
      <c r="BM17" s="14"/>
      <c r="BN17" s="14"/>
      <c r="BO17" s="14"/>
      <c r="BP17" s="14"/>
      <c r="BQ17" s="14"/>
      <c r="BR17" s="14"/>
      <c r="BS17" s="14"/>
      <c r="BT17" s="14"/>
      <c r="BU17" s="14"/>
      <c r="BV17" s="14"/>
      <c r="BW17" s="14"/>
      <c r="BX17" s="14"/>
      <c r="BY17" s="14"/>
      <c r="BZ17" s="14"/>
      <c r="CA17" s="14"/>
      <c r="CB17" s="18" t="s">
        <v>376</v>
      </c>
    </row>
    <row r="18" spans="1:80" ht="76.5">
      <c r="A18" s="6" t="s">
        <v>330</v>
      </c>
      <c r="B18" s="7" t="s">
        <v>331</v>
      </c>
      <c r="C18" s="8">
        <v>0.3</v>
      </c>
      <c r="D18" s="7" t="s">
        <v>332</v>
      </c>
      <c r="E18" s="8">
        <v>1</v>
      </c>
      <c r="F18" s="8">
        <v>1</v>
      </c>
      <c r="G18" s="8" t="s">
        <v>93</v>
      </c>
      <c r="H18" s="9" t="s">
        <v>92</v>
      </c>
      <c r="I18" s="10" t="s">
        <v>379</v>
      </c>
      <c r="J18" s="10" t="s">
        <v>334</v>
      </c>
      <c r="K18" s="10" t="s">
        <v>335</v>
      </c>
      <c r="L18" s="10" t="s">
        <v>17</v>
      </c>
      <c r="M18" s="10" t="s">
        <v>111</v>
      </c>
      <c r="N18" s="28" t="s">
        <v>239</v>
      </c>
      <c r="O18" s="11" t="s">
        <v>336</v>
      </c>
      <c r="P18" s="11" t="s">
        <v>335</v>
      </c>
      <c r="Q18" s="11" t="s">
        <v>336</v>
      </c>
      <c r="R18" s="11" t="s">
        <v>380</v>
      </c>
      <c r="S18" s="11" t="s">
        <v>20</v>
      </c>
      <c r="T18" s="22" t="s">
        <v>240</v>
      </c>
      <c r="U18" s="11" t="s">
        <v>171</v>
      </c>
      <c r="V18" s="11">
        <v>3</v>
      </c>
      <c r="W18" s="12">
        <v>0.1</v>
      </c>
      <c r="X18" s="12">
        <v>0.3</v>
      </c>
      <c r="Y18" s="12">
        <v>0.8</v>
      </c>
      <c r="Z18" s="12">
        <v>1</v>
      </c>
      <c r="AA18" s="12">
        <v>1</v>
      </c>
      <c r="AB18" s="13">
        <v>1189686714</v>
      </c>
      <c r="AC18" s="11" t="s">
        <v>381</v>
      </c>
      <c r="AD18" s="14" t="s">
        <v>382</v>
      </c>
      <c r="AE18" s="15">
        <v>0</v>
      </c>
      <c r="AF18" s="16">
        <v>0.2</v>
      </c>
      <c r="AG18" s="14" t="s">
        <v>383</v>
      </c>
      <c r="AH18" s="17">
        <v>45323</v>
      </c>
      <c r="AI18" s="17">
        <v>45657</v>
      </c>
      <c r="AJ18" s="14" t="s">
        <v>384</v>
      </c>
      <c r="AK18" s="14" t="s">
        <v>343</v>
      </c>
      <c r="AL18" s="14" t="s">
        <v>344</v>
      </c>
      <c r="AM18" s="14" t="s">
        <v>344</v>
      </c>
      <c r="AN18" s="14" t="s">
        <v>344</v>
      </c>
      <c r="AO18" s="14"/>
      <c r="AP18" s="14"/>
      <c r="AQ18" s="14" t="s">
        <v>344</v>
      </c>
      <c r="AR18" s="14"/>
      <c r="AS18" s="14"/>
      <c r="AT18" s="14"/>
      <c r="AU18" s="14"/>
      <c r="AV18" s="14"/>
      <c r="AW18" s="14" t="s">
        <v>344</v>
      </c>
      <c r="AX18" s="14"/>
      <c r="AY18" s="14"/>
      <c r="AZ18" s="14" t="s">
        <v>344</v>
      </c>
      <c r="BA18" s="14"/>
      <c r="BB18" s="14"/>
      <c r="BC18" s="14" t="s">
        <v>344</v>
      </c>
      <c r="BD18" s="14"/>
      <c r="BE18" s="14"/>
      <c r="BF18" s="14"/>
      <c r="BG18" s="14" t="s">
        <v>344</v>
      </c>
      <c r="BH18" s="14"/>
      <c r="BI18" s="14" t="s">
        <v>344</v>
      </c>
      <c r="BJ18" s="14"/>
      <c r="BK18" s="14"/>
      <c r="BL18" s="14"/>
      <c r="BM18" s="14"/>
      <c r="BN18" s="14"/>
      <c r="BO18" s="14"/>
      <c r="BP18" s="14"/>
      <c r="BQ18" s="14"/>
      <c r="BR18" s="14" t="s">
        <v>344</v>
      </c>
      <c r="BS18" s="14"/>
      <c r="BT18" s="14"/>
      <c r="BU18" s="14"/>
      <c r="BV18" s="14"/>
      <c r="BW18" s="14"/>
      <c r="BX18" s="14"/>
      <c r="BY18" s="14"/>
      <c r="BZ18" s="14"/>
      <c r="CA18" s="14"/>
      <c r="CB18" s="18" t="s">
        <v>385</v>
      </c>
    </row>
    <row r="19" spans="1:80" ht="76.5">
      <c r="A19" s="6" t="s">
        <v>330</v>
      </c>
      <c r="B19" s="7" t="s">
        <v>331</v>
      </c>
      <c r="C19" s="8">
        <v>0.3</v>
      </c>
      <c r="D19" s="7" t="s">
        <v>332</v>
      </c>
      <c r="E19" s="8">
        <v>1</v>
      </c>
      <c r="F19" s="8">
        <v>1</v>
      </c>
      <c r="G19" s="8" t="s">
        <v>93</v>
      </c>
      <c r="H19" s="9" t="s">
        <v>92</v>
      </c>
      <c r="I19" s="10" t="s">
        <v>379</v>
      </c>
      <c r="J19" s="10" t="s">
        <v>334</v>
      </c>
      <c r="K19" s="10" t="s">
        <v>335</v>
      </c>
      <c r="L19" s="10" t="s">
        <v>17</v>
      </c>
      <c r="M19" s="10" t="s">
        <v>111</v>
      </c>
      <c r="N19" s="28" t="s">
        <v>239</v>
      </c>
      <c r="O19" s="11" t="s">
        <v>336</v>
      </c>
      <c r="P19" s="19" t="s">
        <v>335</v>
      </c>
      <c r="Q19" s="19" t="s">
        <v>336</v>
      </c>
      <c r="R19" s="22" t="s">
        <v>380</v>
      </c>
      <c r="S19" s="22" t="s">
        <v>20</v>
      </c>
      <c r="T19" s="22" t="s">
        <v>240</v>
      </c>
      <c r="U19" s="22" t="s">
        <v>171</v>
      </c>
      <c r="V19" s="22">
        <v>3</v>
      </c>
      <c r="W19" s="23">
        <v>0.1</v>
      </c>
      <c r="X19" s="23">
        <v>0.3</v>
      </c>
      <c r="Y19" s="23">
        <v>0.8</v>
      </c>
      <c r="Z19" s="23">
        <v>1</v>
      </c>
      <c r="AA19" s="23">
        <v>1</v>
      </c>
      <c r="AB19" s="24">
        <v>1189686714</v>
      </c>
      <c r="AC19" s="22" t="s">
        <v>381</v>
      </c>
      <c r="AD19" s="14" t="s">
        <v>386</v>
      </c>
      <c r="AE19" s="15">
        <v>1189686714</v>
      </c>
      <c r="AF19" s="16">
        <v>0.8</v>
      </c>
      <c r="AG19" s="14" t="s">
        <v>387</v>
      </c>
      <c r="AH19" s="17">
        <v>45381</v>
      </c>
      <c r="AI19" s="17">
        <v>45443</v>
      </c>
      <c r="AJ19" s="14" t="s">
        <v>384</v>
      </c>
      <c r="AK19" s="14" t="s">
        <v>343</v>
      </c>
      <c r="AL19" s="14"/>
      <c r="AM19" s="14" t="s">
        <v>344</v>
      </c>
      <c r="AN19" s="14" t="s">
        <v>344</v>
      </c>
      <c r="AO19" s="14"/>
      <c r="AP19" s="14"/>
      <c r="AQ19" s="14" t="s">
        <v>344</v>
      </c>
      <c r="AR19" s="14"/>
      <c r="AS19" s="14"/>
      <c r="AT19" s="14"/>
      <c r="AU19" s="14"/>
      <c r="AV19" s="14"/>
      <c r="AW19" s="14" t="s">
        <v>344</v>
      </c>
      <c r="AX19" s="14"/>
      <c r="AY19" s="14"/>
      <c r="AZ19" s="14" t="s">
        <v>344</v>
      </c>
      <c r="BA19" s="14" t="s">
        <v>344</v>
      </c>
      <c r="BB19" s="14" t="s">
        <v>344</v>
      </c>
      <c r="BC19" s="14" t="s">
        <v>344</v>
      </c>
      <c r="BD19" s="14"/>
      <c r="BE19" s="14"/>
      <c r="BF19" s="14"/>
      <c r="BG19" s="14" t="s">
        <v>344</v>
      </c>
      <c r="BH19" s="14"/>
      <c r="BI19" s="14" t="s">
        <v>344</v>
      </c>
      <c r="BJ19" s="14"/>
      <c r="BK19" s="14"/>
      <c r="BL19" s="14"/>
      <c r="BM19" s="14"/>
      <c r="BN19" s="14"/>
      <c r="BO19" s="14"/>
      <c r="BP19" s="14"/>
      <c r="BQ19" s="14"/>
      <c r="BR19" s="14" t="s">
        <v>344</v>
      </c>
      <c r="BS19" s="14"/>
      <c r="BT19" s="14"/>
      <c r="BU19" s="14"/>
      <c r="BV19" s="14"/>
      <c r="BW19" s="14"/>
      <c r="BX19" s="14"/>
      <c r="BY19" s="14"/>
      <c r="BZ19" s="14"/>
      <c r="CA19" s="14"/>
      <c r="CB19" s="18" t="s">
        <v>385</v>
      </c>
    </row>
    <row r="20" spans="1:80" ht="89.25" customHeight="1">
      <c r="A20" s="6" t="s">
        <v>330</v>
      </c>
      <c r="B20" s="7" t="s">
        <v>331</v>
      </c>
      <c r="C20" s="8">
        <v>0.3</v>
      </c>
      <c r="D20" s="7" t="s">
        <v>332</v>
      </c>
      <c r="E20" s="8">
        <v>1</v>
      </c>
      <c r="F20" s="8">
        <v>1</v>
      </c>
      <c r="G20" s="8" t="s">
        <v>93</v>
      </c>
      <c r="H20" s="9" t="s">
        <v>92</v>
      </c>
      <c r="I20" s="10" t="s">
        <v>379</v>
      </c>
      <c r="J20" s="10" t="s">
        <v>388</v>
      </c>
      <c r="K20" s="10" t="s">
        <v>355</v>
      </c>
      <c r="L20" s="10" t="s">
        <v>122</v>
      </c>
      <c r="M20" s="10" t="s">
        <v>121</v>
      </c>
      <c r="N20" s="10" t="s">
        <v>245</v>
      </c>
      <c r="O20" s="14" t="s">
        <v>354</v>
      </c>
      <c r="P20" s="11" t="s">
        <v>355</v>
      </c>
      <c r="Q20" s="11" t="s">
        <v>389</v>
      </c>
      <c r="R20" s="11" t="s">
        <v>367</v>
      </c>
      <c r="S20" s="11" t="s">
        <v>246</v>
      </c>
      <c r="T20" s="11" t="s">
        <v>247</v>
      </c>
      <c r="U20" s="11" t="s">
        <v>171</v>
      </c>
      <c r="V20" s="11">
        <v>0</v>
      </c>
      <c r="W20" s="12">
        <v>0.25</v>
      </c>
      <c r="X20" s="12">
        <v>0.5</v>
      </c>
      <c r="Y20" s="12">
        <v>0.75</v>
      </c>
      <c r="Z20" s="12">
        <v>1</v>
      </c>
      <c r="AA20" s="12">
        <v>1</v>
      </c>
      <c r="AB20" s="13">
        <v>198000000</v>
      </c>
      <c r="AC20" s="11" t="s">
        <v>390</v>
      </c>
      <c r="AD20" s="14" t="s">
        <v>391</v>
      </c>
      <c r="AE20" s="15">
        <v>0</v>
      </c>
      <c r="AF20" s="27">
        <v>0.3</v>
      </c>
      <c r="AG20" s="14" t="s">
        <v>392</v>
      </c>
      <c r="AH20" s="17">
        <v>45306</v>
      </c>
      <c r="AI20" s="17">
        <v>45641</v>
      </c>
      <c r="AJ20" s="14" t="s">
        <v>393</v>
      </c>
      <c r="AK20" s="14" t="s">
        <v>343</v>
      </c>
      <c r="AL20" s="14"/>
      <c r="AM20" s="14"/>
      <c r="AN20" s="14"/>
      <c r="AO20" s="14"/>
      <c r="AP20" s="14"/>
      <c r="AQ20" s="14"/>
      <c r="AR20" s="14"/>
      <c r="AS20" s="14"/>
      <c r="AT20" s="14"/>
      <c r="AU20" s="14"/>
      <c r="AV20" s="14"/>
      <c r="AW20" s="14" t="s">
        <v>344</v>
      </c>
      <c r="AX20" s="14" t="s">
        <v>344</v>
      </c>
      <c r="AY20" s="14"/>
      <c r="AZ20" s="14" t="s">
        <v>344</v>
      </c>
      <c r="BA20" s="14"/>
      <c r="BB20" s="14"/>
      <c r="BC20" s="14" t="s">
        <v>344</v>
      </c>
      <c r="BD20" s="14"/>
      <c r="BE20" s="14"/>
      <c r="BF20" s="14"/>
      <c r="BG20" s="14" t="s">
        <v>344</v>
      </c>
      <c r="BH20" s="14"/>
      <c r="BI20" s="14" t="s">
        <v>344</v>
      </c>
      <c r="BJ20" s="14"/>
      <c r="BK20" s="14"/>
      <c r="BL20" s="14"/>
      <c r="BM20" s="14"/>
      <c r="BN20" s="14"/>
      <c r="BO20" s="14"/>
      <c r="BP20" s="14"/>
      <c r="BQ20" s="14"/>
      <c r="BR20" s="14"/>
      <c r="BS20" s="14"/>
      <c r="BT20" s="14"/>
      <c r="BU20" s="14"/>
      <c r="BV20" s="14"/>
      <c r="BW20" s="14"/>
      <c r="BX20" s="14"/>
      <c r="BY20" s="14"/>
      <c r="BZ20" s="14"/>
      <c r="CA20" s="14"/>
      <c r="CB20" s="18" t="s">
        <v>394</v>
      </c>
    </row>
    <row r="21" spans="1:80" ht="89.25">
      <c r="A21" s="6" t="s">
        <v>330</v>
      </c>
      <c r="B21" s="7" t="s">
        <v>331</v>
      </c>
      <c r="C21" s="8">
        <v>0.3</v>
      </c>
      <c r="D21" s="7" t="s">
        <v>332</v>
      </c>
      <c r="E21" s="8">
        <v>1</v>
      </c>
      <c r="F21" s="8">
        <v>1</v>
      </c>
      <c r="G21" s="8" t="s">
        <v>93</v>
      </c>
      <c r="H21" s="9" t="s">
        <v>92</v>
      </c>
      <c r="I21" s="10" t="s">
        <v>379</v>
      </c>
      <c r="J21" s="10" t="s">
        <v>388</v>
      </c>
      <c r="K21" s="10" t="s">
        <v>355</v>
      </c>
      <c r="L21" s="10" t="s">
        <v>122</v>
      </c>
      <c r="M21" s="10" t="s">
        <v>121</v>
      </c>
      <c r="N21" s="10" t="s">
        <v>245</v>
      </c>
      <c r="O21" s="14" t="s">
        <v>354</v>
      </c>
      <c r="P21" s="19" t="s">
        <v>355</v>
      </c>
      <c r="Q21" s="19" t="s">
        <v>389</v>
      </c>
      <c r="R21" s="19" t="s">
        <v>367</v>
      </c>
      <c r="S21" s="19" t="s">
        <v>246</v>
      </c>
      <c r="T21" s="11" t="s">
        <v>247</v>
      </c>
      <c r="U21" s="19" t="s">
        <v>171</v>
      </c>
      <c r="V21" s="19">
        <v>0</v>
      </c>
      <c r="W21" s="20">
        <v>0.1</v>
      </c>
      <c r="X21" s="20">
        <v>0.4</v>
      </c>
      <c r="Y21" s="20">
        <v>0.7</v>
      </c>
      <c r="Z21" s="20">
        <v>1</v>
      </c>
      <c r="AA21" s="20">
        <v>1</v>
      </c>
      <c r="AB21" s="21">
        <v>198000000</v>
      </c>
      <c r="AC21" s="19" t="s">
        <v>390</v>
      </c>
      <c r="AD21" s="14" t="s">
        <v>395</v>
      </c>
      <c r="AE21" s="15">
        <v>0</v>
      </c>
      <c r="AF21" s="27">
        <v>0.4</v>
      </c>
      <c r="AG21" s="14" t="s">
        <v>396</v>
      </c>
      <c r="AH21" s="17">
        <v>45306</v>
      </c>
      <c r="AI21" s="17">
        <v>45641</v>
      </c>
      <c r="AJ21" s="14" t="s">
        <v>397</v>
      </c>
      <c r="AK21" s="14" t="s">
        <v>343</v>
      </c>
      <c r="AL21" s="14"/>
      <c r="AM21" s="14"/>
      <c r="AN21" s="14"/>
      <c r="AO21" s="14"/>
      <c r="AP21" s="14"/>
      <c r="AQ21" s="14"/>
      <c r="AR21" s="14"/>
      <c r="AS21" s="14"/>
      <c r="AT21" s="14"/>
      <c r="AU21" s="14"/>
      <c r="AV21" s="14"/>
      <c r="AW21" s="14" t="s">
        <v>344</v>
      </c>
      <c r="AX21" s="14" t="s">
        <v>344</v>
      </c>
      <c r="AY21" s="14"/>
      <c r="AZ21" s="14"/>
      <c r="BA21" s="14" t="s">
        <v>344</v>
      </c>
      <c r="BB21" s="14"/>
      <c r="BC21" s="14"/>
      <c r="BD21" s="14"/>
      <c r="BE21" s="14"/>
      <c r="BF21" s="14"/>
      <c r="BG21" s="14" t="s">
        <v>344</v>
      </c>
      <c r="BH21" s="14"/>
      <c r="BI21" s="14" t="s">
        <v>344</v>
      </c>
      <c r="BJ21" s="14"/>
      <c r="BK21" s="14"/>
      <c r="BL21" s="14"/>
      <c r="BM21" s="14"/>
      <c r="BN21" s="14"/>
      <c r="BO21" s="14"/>
      <c r="BP21" s="14"/>
      <c r="BQ21" s="14"/>
      <c r="BR21" s="14"/>
      <c r="BS21" s="14"/>
      <c r="BT21" s="14"/>
      <c r="BU21" s="14"/>
      <c r="BV21" s="14"/>
      <c r="BW21" s="14"/>
      <c r="BX21" s="14"/>
      <c r="BY21" s="14"/>
      <c r="BZ21" s="14"/>
      <c r="CA21" s="14"/>
      <c r="CB21" s="18" t="s">
        <v>394</v>
      </c>
    </row>
    <row r="22" spans="1:80" ht="89.25">
      <c r="A22" s="6" t="s">
        <v>330</v>
      </c>
      <c r="B22" s="7" t="s">
        <v>331</v>
      </c>
      <c r="C22" s="8">
        <v>0.3</v>
      </c>
      <c r="D22" s="7" t="s">
        <v>332</v>
      </c>
      <c r="E22" s="8">
        <v>1</v>
      </c>
      <c r="F22" s="8">
        <v>1</v>
      </c>
      <c r="G22" s="8" t="s">
        <v>93</v>
      </c>
      <c r="H22" s="9" t="s">
        <v>92</v>
      </c>
      <c r="I22" s="10" t="s">
        <v>379</v>
      </c>
      <c r="J22" s="10" t="s">
        <v>388</v>
      </c>
      <c r="K22" s="10" t="s">
        <v>355</v>
      </c>
      <c r="L22" s="10" t="s">
        <v>122</v>
      </c>
      <c r="M22" s="10" t="s">
        <v>121</v>
      </c>
      <c r="N22" s="10" t="s">
        <v>245</v>
      </c>
      <c r="O22" s="14" t="s">
        <v>354</v>
      </c>
      <c r="P22" s="22" t="s">
        <v>355</v>
      </c>
      <c r="Q22" s="22" t="s">
        <v>389</v>
      </c>
      <c r="R22" s="22" t="s">
        <v>367</v>
      </c>
      <c r="S22" s="22" t="s">
        <v>246</v>
      </c>
      <c r="T22" s="11" t="s">
        <v>247</v>
      </c>
      <c r="U22" s="22" t="s">
        <v>171</v>
      </c>
      <c r="V22" s="22">
        <v>0</v>
      </c>
      <c r="W22" s="23">
        <v>0.1</v>
      </c>
      <c r="X22" s="23">
        <v>0.4</v>
      </c>
      <c r="Y22" s="23">
        <v>0.7</v>
      </c>
      <c r="Z22" s="23">
        <v>1</v>
      </c>
      <c r="AA22" s="23">
        <v>1</v>
      </c>
      <c r="AB22" s="24">
        <v>198000000</v>
      </c>
      <c r="AC22" s="22" t="s">
        <v>390</v>
      </c>
      <c r="AD22" s="14" t="s">
        <v>398</v>
      </c>
      <c r="AE22" s="15">
        <v>198000000</v>
      </c>
      <c r="AF22" s="27">
        <v>0.3</v>
      </c>
      <c r="AG22" s="14" t="s">
        <v>399</v>
      </c>
      <c r="AH22" s="17">
        <v>45306</v>
      </c>
      <c r="AI22" s="17">
        <v>45641</v>
      </c>
      <c r="AJ22" s="14" t="s">
        <v>400</v>
      </c>
      <c r="AK22" s="14" t="s">
        <v>343</v>
      </c>
      <c r="AL22" s="14"/>
      <c r="AM22" s="14" t="s">
        <v>344</v>
      </c>
      <c r="AN22" s="14" t="s">
        <v>344</v>
      </c>
      <c r="AO22" s="14"/>
      <c r="AP22" s="14"/>
      <c r="AQ22" s="14" t="s">
        <v>344</v>
      </c>
      <c r="AR22" s="14"/>
      <c r="AS22" s="14"/>
      <c r="AT22" s="14"/>
      <c r="AU22" s="14"/>
      <c r="AV22" s="14"/>
      <c r="AW22" s="14" t="s">
        <v>344</v>
      </c>
      <c r="AX22" s="14" t="s">
        <v>344</v>
      </c>
      <c r="AY22" s="14" t="s">
        <v>344</v>
      </c>
      <c r="AZ22" s="14" t="s">
        <v>344</v>
      </c>
      <c r="BA22" s="14" t="s">
        <v>344</v>
      </c>
      <c r="BB22" s="14" t="s">
        <v>344</v>
      </c>
      <c r="BC22" s="14" t="s">
        <v>344</v>
      </c>
      <c r="BD22" s="14" t="s">
        <v>344</v>
      </c>
      <c r="BE22" s="14" t="s">
        <v>344</v>
      </c>
      <c r="BF22" s="14"/>
      <c r="BG22" s="14" t="s">
        <v>344</v>
      </c>
      <c r="BH22" s="14"/>
      <c r="BI22" s="14" t="s">
        <v>344</v>
      </c>
      <c r="BJ22" s="14"/>
      <c r="BK22" s="14" t="s">
        <v>344</v>
      </c>
      <c r="BL22" s="14"/>
      <c r="BM22" s="14"/>
      <c r="BN22" s="14"/>
      <c r="BO22" s="14"/>
      <c r="BP22" s="14"/>
      <c r="BQ22" s="14"/>
      <c r="BR22" s="14" t="s">
        <v>344</v>
      </c>
      <c r="BS22" s="14"/>
      <c r="BT22" s="14"/>
      <c r="BU22" s="14"/>
      <c r="BV22" s="14"/>
      <c r="BW22" s="14"/>
      <c r="BX22" s="14"/>
      <c r="BY22" s="14"/>
      <c r="BZ22" s="14"/>
      <c r="CA22" s="14"/>
      <c r="CB22" s="18" t="s">
        <v>394</v>
      </c>
    </row>
    <row r="23" spans="1:80" ht="76.5">
      <c r="A23" s="6" t="s">
        <v>330</v>
      </c>
      <c r="B23" s="7" t="s">
        <v>331</v>
      </c>
      <c r="C23" s="8">
        <v>0.3</v>
      </c>
      <c r="D23" s="7" t="s">
        <v>332</v>
      </c>
      <c r="E23" s="8">
        <v>1</v>
      </c>
      <c r="F23" s="8">
        <v>1</v>
      </c>
      <c r="G23" s="8" t="s">
        <v>93</v>
      </c>
      <c r="H23" s="9" t="s">
        <v>92</v>
      </c>
      <c r="I23" s="10" t="s">
        <v>379</v>
      </c>
      <c r="J23" s="10" t="s">
        <v>401</v>
      </c>
      <c r="K23" s="10" t="s">
        <v>365</v>
      </c>
      <c r="L23" s="10" t="s">
        <v>59</v>
      </c>
      <c r="M23" s="14" t="s">
        <v>10</v>
      </c>
      <c r="N23" s="29" t="s">
        <v>232</v>
      </c>
      <c r="O23" s="11" t="s">
        <v>364</v>
      </c>
      <c r="P23" s="11" t="s">
        <v>365</v>
      </c>
      <c r="Q23" s="11" t="s">
        <v>12</v>
      </c>
      <c r="R23" s="11" t="s">
        <v>402</v>
      </c>
      <c r="S23" s="14" t="s">
        <v>233</v>
      </c>
      <c r="T23" s="30" t="s">
        <v>234</v>
      </c>
      <c r="U23" s="14" t="s">
        <v>171</v>
      </c>
      <c r="V23" s="14" t="s">
        <v>224</v>
      </c>
      <c r="W23" s="16">
        <v>0.375</v>
      </c>
      <c r="X23" s="16">
        <v>0.5</v>
      </c>
      <c r="Y23" s="16">
        <v>1</v>
      </c>
      <c r="Z23" s="16">
        <v>0</v>
      </c>
      <c r="AA23" s="16">
        <v>1</v>
      </c>
      <c r="AB23" s="15">
        <v>9945000000</v>
      </c>
      <c r="AC23" s="14" t="s">
        <v>368</v>
      </c>
      <c r="AD23" s="14" t="s">
        <v>403</v>
      </c>
      <c r="AE23" s="26">
        <v>9945000000</v>
      </c>
      <c r="AF23" s="16">
        <v>0.25</v>
      </c>
      <c r="AG23" s="14" t="s">
        <v>404</v>
      </c>
      <c r="AH23" s="17">
        <v>45337</v>
      </c>
      <c r="AI23" s="17">
        <v>45657</v>
      </c>
      <c r="AJ23" s="14" t="s">
        <v>405</v>
      </c>
      <c r="AK23" s="14" t="s">
        <v>372</v>
      </c>
      <c r="AL23" s="14"/>
      <c r="AM23" s="14"/>
      <c r="AN23" s="14"/>
      <c r="AO23" s="14"/>
      <c r="AP23" s="14"/>
      <c r="AQ23" s="14"/>
      <c r="AR23" s="14"/>
      <c r="AS23" s="14"/>
      <c r="AT23" s="14"/>
      <c r="AU23" s="14"/>
      <c r="AV23" s="14"/>
      <c r="AW23" s="14" t="s">
        <v>344</v>
      </c>
      <c r="AX23" s="14"/>
      <c r="AY23" s="14"/>
      <c r="AZ23" s="14" t="s">
        <v>344</v>
      </c>
      <c r="BA23" s="14"/>
      <c r="BB23" s="14"/>
      <c r="BC23" s="14"/>
      <c r="BD23" s="14"/>
      <c r="BE23" s="14"/>
      <c r="BF23" s="14"/>
      <c r="BG23" s="14" t="s">
        <v>344</v>
      </c>
      <c r="BH23" s="14"/>
      <c r="BI23" s="14" t="s">
        <v>344</v>
      </c>
      <c r="BJ23" s="14"/>
      <c r="BK23" s="14"/>
      <c r="BL23" s="14"/>
      <c r="BM23" s="14"/>
      <c r="BN23" s="14"/>
      <c r="BO23" s="14"/>
      <c r="BP23" s="14"/>
      <c r="BQ23" s="14"/>
      <c r="BR23" s="14"/>
      <c r="BS23" s="14"/>
      <c r="BT23" s="14"/>
      <c r="BU23" s="14"/>
      <c r="BV23" s="14"/>
      <c r="BW23" s="14"/>
      <c r="BX23" s="14"/>
      <c r="BY23" s="14"/>
      <c r="BZ23" s="14"/>
      <c r="CA23" s="14"/>
      <c r="CB23" s="18" t="s">
        <v>406</v>
      </c>
    </row>
    <row r="24" spans="1:80" ht="76.5">
      <c r="A24" s="6" t="s">
        <v>330</v>
      </c>
      <c r="B24" s="7" t="s">
        <v>331</v>
      </c>
      <c r="C24" s="8">
        <v>0.3</v>
      </c>
      <c r="D24" s="7" t="s">
        <v>332</v>
      </c>
      <c r="E24" s="8">
        <v>1</v>
      </c>
      <c r="F24" s="8">
        <v>1</v>
      </c>
      <c r="G24" s="8" t="s">
        <v>93</v>
      </c>
      <c r="H24" s="9" t="s">
        <v>92</v>
      </c>
      <c r="I24" s="10" t="s">
        <v>379</v>
      </c>
      <c r="J24" s="10" t="s">
        <v>401</v>
      </c>
      <c r="K24" s="10" t="s">
        <v>365</v>
      </c>
      <c r="L24" s="10" t="s">
        <v>108</v>
      </c>
      <c r="M24" s="14" t="s">
        <v>12</v>
      </c>
      <c r="N24" s="29" t="s">
        <v>232</v>
      </c>
      <c r="O24" s="11" t="s">
        <v>364</v>
      </c>
      <c r="P24" s="19" t="s">
        <v>365</v>
      </c>
      <c r="Q24" s="19" t="s">
        <v>12</v>
      </c>
      <c r="R24" s="19" t="s">
        <v>402</v>
      </c>
      <c r="S24" s="14" t="s">
        <v>238</v>
      </c>
      <c r="T24" s="30" t="s">
        <v>234</v>
      </c>
      <c r="U24" s="14" t="s">
        <v>171</v>
      </c>
      <c r="V24" s="14" t="s">
        <v>224</v>
      </c>
      <c r="W24" s="16">
        <v>0</v>
      </c>
      <c r="X24" s="16">
        <v>0.375</v>
      </c>
      <c r="Y24" s="16">
        <v>0.5</v>
      </c>
      <c r="Z24" s="16">
        <v>1</v>
      </c>
      <c r="AA24" s="16">
        <v>1</v>
      </c>
      <c r="AB24" s="15">
        <v>86850000</v>
      </c>
      <c r="AC24" s="14" t="s">
        <v>368</v>
      </c>
      <c r="AD24" s="14" t="s">
        <v>407</v>
      </c>
      <c r="AE24" s="26">
        <v>86850000</v>
      </c>
      <c r="AF24" s="16">
        <v>0.15</v>
      </c>
      <c r="AG24" s="14" t="s">
        <v>408</v>
      </c>
      <c r="AH24" s="17">
        <v>45352</v>
      </c>
      <c r="AI24" s="17">
        <v>45657</v>
      </c>
      <c r="AJ24" s="14" t="s">
        <v>405</v>
      </c>
      <c r="AK24" s="14" t="s">
        <v>372</v>
      </c>
      <c r="AL24" s="14"/>
      <c r="AM24" s="14"/>
      <c r="AN24" s="14"/>
      <c r="AO24" s="14"/>
      <c r="AP24" s="14"/>
      <c r="AQ24" s="14"/>
      <c r="AR24" s="14"/>
      <c r="AS24" s="14"/>
      <c r="AT24" s="14"/>
      <c r="AU24" s="14"/>
      <c r="AV24" s="14"/>
      <c r="AW24" s="14" t="s">
        <v>344</v>
      </c>
      <c r="AX24" s="14"/>
      <c r="AY24" s="14"/>
      <c r="AZ24" s="14" t="s">
        <v>344</v>
      </c>
      <c r="BA24" s="14" t="s">
        <v>344</v>
      </c>
      <c r="BB24" s="14"/>
      <c r="BC24" s="14"/>
      <c r="BD24" s="14"/>
      <c r="BE24" s="14"/>
      <c r="BF24" s="14"/>
      <c r="BG24" s="14" t="s">
        <v>344</v>
      </c>
      <c r="BH24" s="14"/>
      <c r="BI24" s="14" t="s">
        <v>344</v>
      </c>
      <c r="BJ24" s="14" t="s">
        <v>344</v>
      </c>
      <c r="BK24" s="14"/>
      <c r="BL24" s="14"/>
      <c r="BM24" s="14"/>
      <c r="BN24" s="14"/>
      <c r="BO24" s="14"/>
      <c r="BP24" s="14"/>
      <c r="BQ24" s="14"/>
      <c r="BR24" s="14"/>
      <c r="BS24" s="14"/>
      <c r="BT24" s="14"/>
      <c r="BU24" s="14"/>
      <c r="BV24" s="14"/>
      <c r="BW24" s="14"/>
      <c r="BX24" s="14"/>
      <c r="BY24" s="14"/>
      <c r="BZ24" s="14"/>
      <c r="CA24" s="14"/>
      <c r="CB24" s="18" t="s">
        <v>406</v>
      </c>
    </row>
    <row r="25" spans="1:80" ht="89.25" customHeight="1">
      <c r="A25" s="6" t="s">
        <v>330</v>
      </c>
      <c r="B25" s="7" t="s">
        <v>331</v>
      </c>
      <c r="C25" s="8">
        <v>0.3</v>
      </c>
      <c r="D25" s="7" t="s">
        <v>332</v>
      </c>
      <c r="E25" s="8">
        <v>1</v>
      </c>
      <c r="F25" s="8">
        <v>1</v>
      </c>
      <c r="G25" s="8" t="s">
        <v>93</v>
      </c>
      <c r="H25" s="9" t="s">
        <v>92</v>
      </c>
      <c r="I25" s="10" t="s">
        <v>379</v>
      </c>
      <c r="J25" s="10" t="s">
        <v>401</v>
      </c>
      <c r="K25" s="10" t="s">
        <v>365</v>
      </c>
      <c r="L25" s="10" t="s">
        <v>28</v>
      </c>
      <c r="M25" s="14" t="s">
        <v>99</v>
      </c>
      <c r="N25" s="31" t="s">
        <v>229</v>
      </c>
      <c r="O25" s="11" t="s">
        <v>364</v>
      </c>
      <c r="P25" s="22" t="s">
        <v>365</v>
      </c>
      <c r="Q25" s="22" t="s">
        <v>366</v>
      </c>
      <c r="R25" s="22" t="s">
        <v>367</v>
      </c>
      <c r="S25" s="14" t="s">
        <v>230</v>
      </c>
      <c r="T25" s="14" t="s">
        <v>231</v>
      </c>
      <c r="U25" s="14" t="s">
        <v>171</v>
      </c>
      <c r="V25" s="14" t="s">
        <v>224</v>
      </c>
      <c r="W25" s="16">
        <v>0</v>
      </c>
      <c r="X25" s="16">
        <v>0.33</v>
      </c>
      <c r="Y25" s="16">
        <v>0.66</v>
      </c>
      <c r="Z25" s="16">
        <v>1</v>
      </c>
      <c r="AA25" s="16">
        <v>1</v>
      </c>
      <c r="AB25" s="15">
        <v>4400000000</v>
      </c>
      <c r="AC25" s="14" t="s">
        <v>368</v>
      </c>
      <c r="AD25" s="14" t="s">
        <v>409</v>
      </c>
      <c r="AE25" s="26">
        <v>4400000000</v>
      </c>
      <c r="AF25" s="16">
        <v>0.25</v>
      </c>
      <c r="AG25" s="14" t="s">
        <v>370</v>
      </c>
      <c r="AH25" s="17">
        <v>45352</v>
      </c>
      <c r="AI25" s="17">
        <v>45657</v>
      </c>
      <c r="AJ25" s="14" t="s">
        <v>371</v>
      </c>
      <c r="AK25" s="14" t="s">
        <v>372</v>
      </c>
      <c r="AL25" s="14" t="s">
        <v>344</v>
      </c>
      <c r="AM25" s="14"/>
      <c r="AN25" s="14"/>
      <c r="AO25" s="14"/>
      <c r="AP25" s="14"/>
      <c r="AQ25" s="14"/>
      <c r="AR25" s="14"/>
      <c r="AS25" s="14"/>
      <c r="AT25" s="14"/>
      <c r="AU25" s="14"/>
      <c r="AV25" s="14"/>
      <c r="AW25" s="14" t="s">
        <v>344</v>
      </c>
      <c r="AX25" s="14"/>
      <c r="AY25" s="14"/>
      <c r="AZ25" s="14" t="s">
        <v>344</v>
      </c>
      <c r="BA25" s="14" t="s">
        <v>344</v>
      </c>
      <c r="BB25" s="14"/>
      <c r="BC25" s="14"/>
      <c r="BD25" s="14"/>
      <c r="BE25" s="14"/>
      <c r="BF25" s="14"/>
      <c r="BG25" s="14" t="s">
        <v>344</v>
      </c>
      <c r="BH25" s="14"/>
      <c r="BI25" s="14" t="s">
        <v>344</v>
      </c>
      <c r="BJ25" s="14" t="s">
        <v>344</v>
      </c>
      <c r="BK25" s="14"/>
      <c r="BL25" s="14"/>
      <c r="BM25" s="14"/>
      <c r="BN25" s="14"/>
      <c r="BO25" s="14"/>
      <c r="BP25" s="14"/>
      <c r="BQ25" s="14"/>
      <c r="BR25" s="14"/>
      <c r="BS25" s="14"/>
      <c r="BT25" s="14"/>
      <c r="BU25" s="14"/>
      <c r="BV25" s="14"/>
      <c r="BW25" s="14"/>
      <c r="BX25" s="14"/>
      <c r="BY25" s="14"/>
      <c r="BZ25" s="14"/>
      <c r="CA25" s="14"/>
      <c r="CB25" s="18" t="s">
        <v>410</v>
      </c>
    </row>
    <row r="26" spans="1:80" ht="76.5">
      <c r="A26" s="6" t="s">
        <v>330</v>
      </c>
      <c r="B26" s="7" t="s">
        <v>331</v>
      </c>
      <c r="C26" s="8">
        <v>0.3</v>
      </c>
      <c r="D26" s="7" t="s">
        <v>332</v>
      </c>
      <c r="E26" s="8">
        <v>1</v>
      </c>
      <c r="F26" s="8">
        <v>1</v>
      </c>
      <c r="G26" s="8" t="s">
        <v>93</v>
      </c>
      <c r="H26" s="9" t="s">
        <v>92</v>
      </c>
      <c r="I26" s="10" t="s">
        <v>379</v>
      </c>
      <c r="J26" s="10" t="s">
        <v>411</v>
      </c>
      <c r="K26" s="10" t="s">
        <v>335</v>
      </c>
      <c r="L26" s="10" t="s">
        <v>78</v>
      </c>
      <c r="M26" s="10" t="s">
        <v>114</v>
      </c>
      <c r="N26" s="10" t="s">
        <v>241</v>
      </c>
      <c r="O26" s="11" t="s">
        <v>336</v>
      </c>
      <c r="P26" s="11" t="s">
        <v>335</v>
      </c>
      <c r="Q26" s="11" t="s">
        <v>412</v>
      </c>
      <c r="R26" s="11" t="s">
        <v>413</v>
      </c>
      <c r="S26" s="11" t="s">
        <v>242</v>
      </c>
      <c r="T26" s="11" t="s">
        <v>243</v>
      </c>
      <c r="U26" s="11" t="s">
        <v>171</v>
      </c>
      <c r="V26" s="14" t="s">
        <v>224</v>
      </c>
      <c r="W26" s="12">
        <v>0.25</v>
      </c>
      <c r="X26" s="12">
        <v>0.5</v>
      </c>
      <c r="Y26" s="12">
        <v>0.75</v>
      </c>
      <c r="Z26" s="12">
        <v>1</v>
      </c>
      <c r="AA26" s="12">
        <v>1</v>
      </c>
      <c r="AB26" s="13">
        <v>4400000000</v>
      </c>
      <c r="AC26" s="11" t="s">
        <v>368</v>
      </c>
      <c r="AD26" s="14" t="s">
        <v>414</v>
      </c>
      <c r="AE26" s="15">
        <v>0</v>
      </c>
      <c r="AF26" s="16">
        <v>0.3</v>
      </c>
      <c r="AG26" s="14" t="s">
        <v>415</v>
      </c>
      <c r="AH26" s="17">
        <v>45292</v>
      </c>
      <c r="AI26" s="17">
        <v>45443</v>
      </c>
      <c r="AJ26" s="14" t="s">
        <v>411</v>
      </c>
      <c r="AK26" s="14" t="s">
        <v>343</v>
      </c>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8" t="s">
        <v>416</v>
      </c>
    </row>
    <row r="27" spans="1:80" ht="76.5">
      <c r="A27" s="6" t="s">
        <v>330</v>
      </c>
      <c r="B27" s="7" t="s">
        <v>331</v>
      </c>
      <c r="C27" s="8">
        <v>0.3</v>
      </c>
      <c r="D27" s="7" t="s">
        <v>332</v>
      </c>
      <c r="E27" s="8">
        <v>1</v>
      </c>
      <c r="F27" s="8">
        <v>1</v>
      </c>
      <c r="G27" s="8" t="s">
        <v>93</v>
      </c>
      <c r="H27" s="9" t="s">
        <v>92</v>
      </c>
      <c r="I27" s="10" t="s">
        <v>379</v>
      </c>
      <c r="J27" s="10" t="s">
        <v>411</v>
      </c>
      <c r="K27" s="10" t="s">
        <v>335</v>
      </c>
      <c r="L27" s="10" t="s">
        <v>78</v>
      </c>
      <c r="M27" s="10" t="s">
        <v>114</v>
      </c>
      <c r="N27" s="10" t="s">
        <v>241</v>
      </c>
      <c r="O27" s="11" t="s">
        <v>336</v>
      </c>
      <c r="P27" s="19" t="s">
        <v>335</v>
      </c>
      <c r="Q27" s="22" t="s">
        <v>412</v>
      </c>
      <c r="R27" s="22" t="s">
        <v>413</v>
      </c>
      <c r="S27" s="22" t="s">
        <v>242</v>
      </c>
      <c r="T27" s="11" t="s">
        <v>243</v>
      </c>
      <c r="U27" s="22" t="s">
        <v>171</v>
      </c>
      <c r="V27" s="14" t="s">
        <v>224</v>
      </c>
      <c r="W27" s="23">
        <v>0.25</v>
      </c>
      <c r="X27" s="23">
        <v>0.5</v>
      </c>
      <c r="Y27" s="23">
        <v>0.75</v>
      </c>
      <c r="Z27" s="23">
        <v>1</v>
      </c>
      <c r="AA27" s="23">
        <v>1</v>
      </c>
      <c r="AB27" s="13">
        <v>4400000000</v>
      </c>
      <c r="AC27" s="22" t="s">
        <v>368</v>
      </c>
      <c r="AD27" s="14" t="s">
        <v>417</v>
      </c>
      <c r="AE27" s="15">
        <v>0</v>
      </c>
      <c r="AF27" s="16">
        <v>0.7</v>
      </c>
      <c r="AG27" s="14" t="s">
        <v>418</v>
      </c>
      <c r="AH27" s="17">
        <v>45292</v>
      </c>
      <c r="AI27" s="17">
        <v>45657</v>
      </c>
      <c r="AJ27" s="14" t="s">
        <v>411</v>
      </c>
      <c r="AK27" s="14" t="s">
        <v>343</v>
      </c>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8" t="s">
        <v>416</v>
      </c>
    </row>
    <row r="28" spans="1:80" ht="89.25">
      <c r="A28" s="6" t="s">
        <v>330</v>
      </c>
      <c r="B28" s="7" t="s">
        <v>331</v>
      </c>
      <c r="C28" s="8">
        <v>0.3</v>
      </c>
      <c r="D28" s="7" t="s">
        <v>332</v>
      </c>
      <c r="E28" s="8">
        <v>1</v>
      </c>
      <c r="F28" s="8">
        <v>1</v>
      </c>
      <c r="G28" s="8" t="s">
        <v>93</v>
      </c>
      <c r="H28" s="9" t="s">
        <v>92</v>
      </c>
      <c r="I28" s="10" t="s">
        <v>379</v>
      </c>
      <c r="J28" s="10" t="s">
        <v>419</v>
      </c>
      <c r="K28" s="10" t="s">
        <v>420</v>
      </c>
      <c r="L28" s="10" t="s">
        <v>118</v>
      </c>
      <c r="M28" s="9" t="s">
        <v>117</v>
      </c>
      <c r="N28" s="9" t="s">
        <v>188</v>
      </c>
      <c r="O28" s="14" t="s">
        <v>421</v>
      </c>
      <c r="P28" s="14" t="s">
        <v>420</v>
      </c>
      <c r="Q28" s="14" t="s">
        <v>422</v>
      </c>
      <c r="R28" s="14" t="s">
        <v>423</v>
      </c>
      <c r="S28" s="11" t="s">
        <v>244</v>
      </c>
      <c r="T28" s="11" t="s">
        <v>188</v>
      </c>
      <c r="U28" s="11" t="s">
        <v>171</v>
      </c>
      <c r="V28" s="12">
        <v>0.499</v>
      </c>
      <c r="W28" s="12">
        <v>0</v>
      </c>
      <c r="X28" s="12">
        <v>0.14000000000000001</v>
      </c>
      <c r="Y28" s="12">
        <v>0.4</v>
      </c>
      <c r="Z28" s="12">
        <v>1</v>
      </c>
      <c r="AA28" s="12">
        <v>1</v>
      </c>
      <c r="AB28" s="13">
        <v>15322000000</v>
      </c>
      <c r="AC28" s="11" t="s">
        <v>424</v>
      </c>
      <c r="AD28" s="14" t="s">
        <v>425</v>
      </c>
      <c r="AE28" s="15">
        <v>0</v>
      </c>
      <c r="AF28" s="16">
        <v>0.2</v>
      </c>
      <c r="AG28" s="14" t="s">
        <v>426</v>
      </c>
      <c r="AH28" s="17">
        <v>45306</v>
      </c>
      <c r="AI28" s="17">
        <v>45412</v>
      </c>
      <c r="AJ28" s="14" t="s">
        <v>427</v>
      </c>
      <c r="AK28" s="14" t="s">
        <v>343</v>
      </c>
      <c r="AL28" s="14" t="s">
        <v>344</v>
      </c>
      <c r="AM28" s="14"/>
      <c r="AN28" s="14"/>
      <c r="AO28" s="14"/>
      <c r="AP28" s="14"/>
      <c r="AQ28" s="14"/>
      <c r="AR28" s="14"/>
      <c r="AS28" s="14"/>
      <c r="AT28" s="14"/>
      <c r="AU28" s="14"/>
      <c r="AV28" s="14"/>
      <c r="AW28" s="14" t="s">
        <v>344</v>
      </c>
      <c r="AX28" s="14" t="s">
        <v>344</v>
      </c>
      <c r="AY28" s="14"/>
      <c r="AZ28" s="14"/>
      <c r="BA28" s="14"/>
      <c r="BB28" s="14"/>
      <c r="BC28" s="14"/>
      <c r="BD28" s="14"/>
      <c r="BE28" s="14"/>
      <c r="BF28" s="14"/>
      <c r="BG28" s="14" t="s">
        <v>344</v>
      </c>
      <c r="BH28" s="14"/>
      <c r="BI28" s="14" t="s">
        <v>344</v>
      </c>
      <c r="BJ28" s="14"/>
      <c r="BK28" s="14"/>
      <c r="BL28" s="14"/>
      <c r="BM28" s="14"/>
      <c r="BN28" s="14"/>
      <c r="BO28" s="14"/>
      <c r="BP28" s="14"/>
      <c r="BQ28" s="14"/>
      <c r="BR28" s="14"/>
      <c r="BS28" s="14"/>
      <c r="BT28" s="14"/>
      <c r="BU28" s="14"/>
      <c r="BV28" s="14"/>
      <c r="BW28" s="14"/>
      <c r="BX28" s="14"/>
      <c r="BY28" s="14"/>
      <c r="BZ28" s="14"/>
      <c r="CA28" s="14"/>
      <c r="CB28" s="18" t="s">
        <v>428</v>
      </c>
    </row>
    <row r="29" spans="1:80" ht="89.25">
      <c r="A29" s="6" t="s">
        <v>330</v>
      </c>
      <c r="B29" s="7" t="s">
        <v>331</v>
      </c>
      <c r="C29" s="8">
        <v>0.3</v>
      </c>
      <c r="D29" s="7" t="s">
        <v>332</v>
      </c>
      <c r="E29" s="8">
        <v>1</v>
      </c>
      <c r="F29" s="8">
        <v>1</v>
      </c>
      <c r="G29" s="8" t="s">
        <v>93</v>
      </c>
      <c r="H29" s="9" t="s">
        <v>92</v>
      </c>
      <c r="I29" s="10" t="s">
        <v>379</v>
      </c>
      <c r="J29" s="10" t="s">
        <v>419</v>
      </c>
      <c r="K29" s="10" t="s">
        <v>420</v>
      </c>
      <c r="L29" s="10" t="s">
        <v>118</v>
      </c>
      <c r="M29" s="9" t="s">
        <v>117</v>
      </c>
      <c r="N29" s="9" t="s">
        <v>188</v>
      </c>
      <c r="O29" s="14" t="s">
        <v>421</v>
      </c>
      <c r="P29" s="14" t="s">
        <v>420</v>
      </c>
      <c r="Q29" s="14" t="s">
        <v>422</v>
      </c>
      <c r="R29" s="14" t="s">
        <v>423</v>
      </c>
      <c r="S29" s="19" t="s">
        <v>244</v>
      </c>
      <c r="T29" s="11" t="s">
        <v>188</v>
      </c>
      <c r="U29" s="19" t="s">
        <v>171</v>
      </c>
      <c r="V29" s="20">
        <v>0.499</v>
      </c>
      <c r="W29" s="20">
        <v>0</v>
      </c>
      <c r="X29" s="20">
        <v>0.14000000000000001</v>
      </c>
      <c r="Y29" s="20">
        <v>0.4</v>
      </c>
      <c r="Z29" s="20">
        <v>1</v>
      </c>
      <c r="AA29" s="20">
        <v>1</v>
      </c>
      <c r="AB29" s="21">
        <v>15322000000</v>
      </c>
      <c r="AC29" s="19" t="s">
        <v>424</v>
      </c>
      <c r="AD29" s="14" t="s">
        <v>429</v>
      </c>
      <c r="AE29" s="15">
        <v>15322000000</v>
      </c>
      <c r="AF29" s="16">
        <v>0.5</v>
      </c>
      <c r="AG29" s="14" t="s">
        <v>430</v>
      </c>
      <c r="AH29" s="17">
        <v>45292</v>
      </c>
      <c r="AI29" s="17">
        <v>45657</v>
      </c>
      <c r="AJ29" s="14" t="s">
        <v>427</v>
      </c>
      <c r="AK29" s="14" t="s">
        <v>343</v>
      </c>
      <c r="AL29" s="14"/>
      <c r="AM29" s="14" t="s">
        <v>344</v>
      </c>
      <c r="AN29" s="14" t="s">
        <v>344</v>
      </c>
      <c r="AO29" s="14"/>
      <c r="AP29" s="14"/>
      <c r="AQ29" s="14" t="s">
        <v>344</v>
      </c>
      <c r="AR29" s="14"/>
      <c r="AS29" s="14"/>
      <c r="AT29" s="14"/>
      <c r="AU29" s="14"/>
      <c r="AV29" s="14"/>
      <c r="AW29" s="14" t="s">
        <v>344</v>
      </c>
      <c r="AX29" s="14" t="s">
        <v>344</v>
      </c>
      <c r="AY29" s="14"/>
      <c r="AZ29" s="14" t="s">
        <v>344</v>
      </c>
      <c r="BA29" s="14" t="s">
        <v>344</v>
      </c>
      <c r="BB29" s="14"/>
      <c r="BC29" s="14" t="s">
        <v>344</v>
      </c>
      <c r="BD29" s="14"/>
      <c r="BE29" s="14"/>
      <c r="BF29" s="14"/>
      <c r="BG29" s="14" t="s">
        <v>344</v>
      </c>
      <c r="BH29" s="14"/>
      <c r="BI29" s="14" t="s">
        <v>344</v>
      </c>
      <c r="BJ29" s="14" t="s">
        <v>344</v>
      </c>
      <c r="BK29" s="14"/>
      <c r="BL29" s="14"/>
      <c r="BM29" s="14"/>
      <c r="BN29" s="14"/>
      <c r="BO29" s="14"/>
      <c r="BP29" s="14"/>
      <c r="BQ29" s="14"/>
      <c r="BR29" s="14" t="s">
        <v>344</v>
      </c>
      <c r="BS29" s="14"/>
      <c r="BT29" s="14"/>
      <c r="BU29" s="14"/>
      <c r="BV29" s="14"/>
      <c r="BW29" s="14"/>
      <c r="BX29" s="14"/>
      <c r="BY29" s="14"/>
      <c r="BZ29" s="14"/>
      <c r="CA29" s="14"/>
      <c r="CB29" s="18" t="s">
        <v>428</v>
      </c>
    </row>
    <row r="30" spans="1:80" ht="89.25">
      <c r="A30" s="6" t="s">
        <v>330</v>
      </c>
      <c r="B30" s="7" t="s">
        <v>331</v>
      </c>
      <c r="C30" s="8">
        <v>0.3</v>
      </c>
      <c r="D30" s="7" t="s">
        <v>332</v>
      </c>
      <c r="E30" s="8">
        <v>1</v>
      </c>
      <c r="F30" s="8">
        <v>1</v>
      </c>
      <c r="G30" s="8" t="s">
        <v>93</v>
      </c>
      <c r="H30" s="9" t="s">
        <v>92</v>
      </c>
      <c r="I30" s="10" t="s">
        <v>379</v>
      </c>
      <c r="J30" s="10" t="s">
        <v>419</v>
      </c>
      <c r="K30" s="10" t="s">
        <v>420</v>
      </c>
      <c r="L30" s="10" t="s">
        <v>118</v>
      </c>
      <c r="M30" s="9" t="s">
        <v>117</v>
      </c>
      <c r="N30" s="9" t="s">
        <v>188</v>
      </c>
      <c r="O30" s="14" t="s">
        <v>421</v>
      </c>
      <c r="P30" s="14" t="s">
        <v>420</v>
      </c>
      <c r="Q30" s="14" t="s">
        <v>422</v>
      </c>
      <c r="R30" s="14" t="s">
        <v>423</v>
      </c>
      <c r="S30" s="19" t="s">
        <v>244</v>
      </c>
      <c r="T30" s="11" t="s">
        <v>188</v>
      </c>
      <c r="U30" s="19" t="s">
        <v>171</v>
      </c>
      <c r="V30" s="20">
        <v>0.499</v>
      </c>
      <c r="W30" s="20">
        <v>0</v>
      </c>
      <c r="X30" s="20">
        <v>0.14000000000000001</v>
      </c>
      <c r="Y30" s="20">
        <v>0.4</v>
      </c>
      <c r="Z30" s="20">
        <v>1</v>
      </c>
      <c r="AA30" s="20">
        <v>1</v>
      </c>
      <c r="AB30" s="21">
        <v>15322000000</v>
      </c>
      <c r="AC30" s="19" t="s">
        <v>424</v>
      </c>
      <c r="AD30" s="14" t="s">
        <v>431</v>
      </c>
      <c r="AE30" s="15">
        <v>0</v>
      </c>
      <c r="AF30" s="16">
        <v>0.1</v>
      </c>
      <c r="AG30" s="14" t="s">
        <v>432</v>
      </c>
      <c r="AH30" s="17">
        <v>45323</v>
      </c>
      <c r="AI30" s="17">
        <v>45657</v>
      </c>
      <c r="AJ30" s="14" t="s">
        <v>427</v>
      </c>
      <c r="AK30" s="14" t="s">
        <v>343</v>
      </c>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8" t="s">
        <v>428</v>
      </c>
    </row>
    <row r="31" spans="1:80" ht="89.25">
      <c r="A31" s="6" t="s">
        <v>330</v>
      </c>
      <c r="B31" s="7" t="s">
        <v>331</v>
      </c>
      <c r="C31" s="8">
        <v>0.3</v>
      </c>
      <c r="D31" s="7" t="s">
        <v>332</v>
      </c>
      <c r="E31" s="8">
        <v>1</v>
      </c>
      <c r="F31" s="8">
        <v>1</v>
      </c>
      <c r="G31" s="8" t="s">
        <v>93</v>
      </c>
      <c r="H31" s="9" t="s">
        <v>92</v>
      </c>
      <c r="I31" s="10" t="s">
        <v>379</v>
      </c>
      <c r="J31" s="10" t="s">
        <v>419</v>
      </c>
      <c r="K31" s="10" t="s">
        <v>420</v>
      </c>
      <c r="L31" s="10" t="s">
        <v>118</v>
      </c>
      <c r="M31" s="9" t="s">
        <v>117</v>
      </c>
      <c r="N31" s="9" t="s">
        <v>188</v>
      </c>
      <c r="O31" s="14" t="s">
        <v>421</v>
      </c>
      <c r="P31" s="14" t="s">
        <v>420</v>
      </c>
      <c r="Q31" s="14" t="s">
        <v>422</v>
      </c>
      <c r="R31" s="14" t="s">
        <v>423</v>
      </c>
      <c r="S31" s="22" t="s">
        <v>244</v>
      </c>
      <c r="T31" s="11" t="s">
        <v>188</v>
      </c>
      <c r="U31" s="22" t="s">
        <v>171</v>
      </c>
      <c r="V31" s="23">
        <v>0.499</v>
      </c>
      <c r="W31" s="23">
        <v>0</v>
      </c>
      <c r="X31" s="23">
        <v>0.14000000000000001</v>
      </c>
      <c r="Y31" s="23">
        <v>0.4</v>
      </c>
      <c r="Z31" s="23">
        <v>1</v>
      </c>
      <c r="AA31" s="23">
        <v>1</v>
      </c>
      <c r="AB31" s="24">
        <v>15322000000</v>
      </c>
      <c r="AC31" s="22" t="s">
        <v>424</v>
      </c>
      <c r="AD31" s="14" t="s">
        <v>433</v>
      </c>
      <c r="AE31" s="15">
        <v>0</v>
      </c>
      <c r="AF31" s="16">
        <v>0.2</v>
      </c>
      <c r="AG31" s="14" t="s">
        <v>434</v>
      </c>
      <c r="AH31" s="17">
        <v>45292</v>
      </c>
      <c r="AI31" s="17">
        <v>45657</v>
      </c>
      <c r="AJ31" s="14" t="s">
        <v>427</v>
      </c>
      <c r="AK31" s="14" t="s">
        <v>343</v>
      </c>
      <c r="AL31" s="14"/>
      <c r="AM31" s="14"/>
      <c r="AN31" s="14"/>
      <c r="AO31" s="14"/>
      <c r="AP31" s="14"/>
      <c r="AQ31" s="14"/>
      <c r="AR31" s="14"/>
      <c r="AS31" s="14"/>
      <c r="AT31" s="14"/>
      <c r="AU31" s="14"/>
      <c r="AV31" s="14"/>
      <c r="AW31" s="14"/>
      <c r="AX31" s="14"/>
      <c r="AY31" s="14"/>
      <c r="AZ31" s="14" t="s">
        <v>344</v>
      </c>
      <c r="BA31" s="14" t="s">
        <v>344</v>
      </c>
      <c r="BB31" s="14" t="s">
        <v>344</v>
      </c>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8" t="s">
        <v>428</v>
      </c>
    </row>
    <row r="32" spans="1:80" ht="63.75">
      <c r="A32" s="6" t="s">
        <v>330</v>
      </c>
      <c r="B32" s="7" t="s">
        <v>331</v>
      </c>
      <c r="C32" s="8">
        <v>0.3</v>
      </c>
      <c r="D32" s="7" t="s">
        <v>332</v>
      </c>
      <c r="E32" s="8">
        <v>1</v>
      </c>
      <c r="F32" s="8">
        <v>1</v>
      </c>
      <c r="G32" s="8" t="s">
        <v>93</v>
      </c>
      <c r="H32" s="9" t="s">
        <v>92</v>
      </c>
      <c r="I32" s="10" t="s">
        <v>379</v>
      </c>
      <c r="J32" s="10" t="s">
        <v>419</v>
      </c>
      <c r="K32" s="10" t="s">
        <v>420</v>
      </c>
      <c r="L32" s="10" t="s">
        <v>105</v>
      </c>
      <c r="M32" s="9" t="s">
        <v>104</v>
      </c>
      <c r="N32" s="9" t="s">
        <v>235</v>
      </c>
      <c r="O32" s="14" t="s">
        <v>421</v>
      </c>
      <c r="P32" s="14" t="s">
        <v>420</v>
      </c>
      <c r="Q32" s="14" t="s">
        <v>435</v>
      </c>
      <c r="R32" s="14" t="s">
        <v>436</v>
      </c>
      <c r="S32" s="11" t="s">
        <v>236</v>
      </c>
      <c r="T32" s="11" t="s">
        <v>237</v>
      </c>
      <c r="U32" s="11" t="s">
        <v>171</v>
      </c>
      <c r="V32" s="12">
        <v>1</v>
      </c>
      <c r="W32" s="12">
        <v>0.25</v>
      </c>
      <c r="X32" s="12">
        <v>0.5</v>
      </c>
      <c r="Y32" s="12">
        <v>0.85</v>
      </c>
      <c r="Z32" s="12">
        <v>1</v>
      </c>
      <c r="AA32" s="12">
        <v>1</v>
      </c>
      <c r="AB32" s="13">
        <v>0</v>
      </c>
      <c r="AC32" s="11" t="s">
        <v>424</v>
      </c>
      <c r="AD32" s="14" t="s">
        <v>437</v>
      </c>
      <c r="AE32" s="15">
        <v>0</v>
      </c>
      <c r="AF32" s="16">
        <v>0.5</v>
      </c>
      <c r="AG32" s="14" t="s">
        <v>438</v>
      </c>
      <c r="AH32" s="17">
        <v>45292</v>
      </c>
      <c r="AI32" s="17">
        <v>45657</v>
      </c>
      <c r="AJ32" s="14" t="s">
        <v>427</v>
      </c>
      <c r="AK32" s="14" t="s">
        <v>343</v>
      </c>
      <c r="AL32" s="14"/>
      <c r="AM32" s="14"/>
      <c r="AN32" s="14"/>
      <c r="AO32" s="14"/>
      <c r="AP32" s="14"/>
      <c r="AQ32" s="14"/>
      <c r="AR32" s="14"/>
      <c r="AS32" s="14"/>
      <c r="AT32" s="14"/>
      <c r="AU32" s="14"/>
      <c r="AV32" s="14"/>
      <c r="AW32" s="14" t="s">
        <v>344</v>
      </c>
      <c r="AX32" s="14" t="s">
        <v>344</v>
      </c>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8" t="s">
        <v>439</v>
      </c>
    </row>
    <row r="33" spans="1:80" ht="63.75">
      <c r="A33" s="6" t="s">
        <v>330</v>
      </c>
      <c r="B33" s="7" t="s">
        <v>331</v>
      </c>
      <c r="C33" s="8">
        <v>0.3</v>
      </c>
      <c r="D33" s="7" t="s">
        <v>332</v>
      </c>
      <c r="E33" s="8">
        <v>1</v>
      </c>
      <c r="F33" s="8">
        <v>1</v>
      </c>
      <c r="G33" s="8" t="s">
        <v>93</v>
      </c>
      <c r="H33" s="9" t="s">
        <v>92</v>
      </c>
      <c r="I33" s="10" t="s">
        <v>379</v>
      </c>
      <c r="J33" s="10" t="s">
        <v>419</v>
      </c>
      <c r="K33" s="10" t="s">
        <v>420</v>
      </c>
      <c r="L33" s="10" t="s">
        <v>105</v>
      </c>
      <c r="M33" s="9" t="s">
        <v>104</v>
      </c>
      <c r="N33" s="9" t="s">
        <v>235</v>
      </c>
      <c r="O33" s="14" t="s">
        <v>421</v>
      </c>
      <c r="P33" s="14" t="s">
        <v>420</v>
      </c>
      <c r="Q33" s="14" t="s">
        <v>435</v>
      </c>
      <c r="R33" s="14" t="s">
        <v>436</v>
      </c>
      <c r="S33" s="22" t="s">
        <v>236</v>
      </c>
      <c r="T33" s="11" t="s">
        <v>237</v>
      </c>
      <c r="U33" s="22" t="s">
        <v>171</v>
      </c>
      <c r="V33" s="23">
        <v>1</v>
      </c>
      <c r="W33" s="23">
        <v>0.25</v>
      </c>
      <c r="X33" s="23">
        <v>0.5</v>
      </c>
      <c r="Y33" s="23">
        <v>0.85</v>
      </c>
      <c r="Z33" s="23">
        <v>1</v>
      </c>
      <c r="AA33" s="23">
        <v>1</v>
      </c>
      <c r="AB33" s="24">
        <v>0</v>
      </c>
      <c r="AC33" s="22" t="s">
        <v>424</v>
      </c>
      <c r="AD33" s="14" t="s">
        <v>440</v>
      </c>
      <c r="AE33" s="15">
        <v>0</v>
      </c>
      <c r="AF33" s="16">
        <v>0.5</v>
      </c>
      <c r="AG33" s="14" t="s">
        <v>441</v>
      </c>
      <c r="AH33" s="17">
        <v>45292</v>
      </c>
      <c r="AI33" s="17">
        <v>45657</v>
      </c>
      <c r="AJ33" s="14" t="s">
        <v>427</v>
      </c>
      <c r="AK33" s="14" t="s">
        <v>343</v>
      </c>
      <c r="AL33" s="14"/>
      <c r="AM33" s="14"/>
      <c r="AN33" s="14"/>
      <c r="AO33" s="14"/>
      <c r="AP33" s="14"/>
      <c r="AQ33" s="14"/>
      <c r="AR33" s="14"/>
      <c r="AS33" s="14"/>
      <c r="AT33" s="14"/>
      <c r="AU33" s="14"/>
      <c r="AV33" s="14"/>
      <c r="AW33" s="14"/>
      <c r="AX33" s="14"/>
      <c r="AY33" s="14"/>
      <c r="AZ33" s="14" t="s">
        <v>344</v>
      </c>
      <c r="BA33" s="14" t="s">
        <v>344</v>
      </c>
      <c r="BB33" s="14" t="s">
        <v>344</v>
      </c>
      <c r="BC33" s="14"/>
      <c r="BD33" s="14"/>
      <c r="BE33" s="14"/>
      <c r="BF33" s="14"/>
      <c r="BG33" s="14" t="s">
        <v>344</v>
      </c>
      <c r="BH33" s="14"/>
      <c r="BI33" s="14" t="s">
        <v>344</v>
      </c>
      <c r="BJ33" s="14"/>
      <c r="BK33" s="14"/>
      <c r="BL33" s="14"/>
      <c r="BM33" s="14"/>
      <c r="BN33" s="14"/>
      <c r="BO33" s="14"/>
      <c r="BP33" s="14"/>
      <c r="BQ33" s="14"/>
      <c r="BR33" s="14"/>
      <c r="BS33" s="14"/>
      <c r="BT33" s="14"/>
      <c r="BU33" s="14"/>
      <c r="BV33" s="14"/>
      <c r="BW33" s="14"/>
      <c r="BX33" s="14"/>
      <c r="BY33" s="14"/>
      <c r="BZ33" s="14"/>
      <c r="CA33" s="14"/>
      <c r="CB33" s="18" t="s">
        <v>439</v>
      </c>
    </row>
    <row r="34" spans="1:80" ht="63.75">
      <c r="A34" s="6" t="s">
        <v>330</v>
      </c>
      <c r="B34" s="7" t="s">
        <v>331</v>
      </c>
      <c r="C34" s="8">
        <v>0.3</v>
      </c>
      <c r="D34" s="7" t="s">
        <v>332</v>
      </c>
      <c r="E34" s="8">
        <v>1</v>
      </c>
      <c r="F34" s="8">
        <v>1</v>
      </c>
      <c r="G34" s="8" t="s">
        <v>95</v>
      </c>
      <c r="H34" s="9" t="s">
        <v>94</v>
      </c>
      <c r="I34" s="9" t="s">
        <v>442</v>
      </c>
      <c r="J34" s="9" t="s">
        <v>388</v>
      </c>
      <c r="K34" s="9" t="s">
        <v>355</v>
      </c>
      <c r="L34" s="9" t="s">
        <v>0</v>
      </c>
      <c r="M34" s="9" t="s">
        <v>125</v>
      </c>
      <c r="N34" s="9" t="s">
        <v>248</v>
      </c>
      <c r="O34" s="14" t="s">
        <v>354</v>
      </c>
      <c r="P34" s="14" t="s">
        <v>355</v>
      </c>
      <c r="Q34" s="14" t="s">
        <v>443</v>
      </c>
      <c r="R34" s="14" t="s">
        <v>444</v>
      </c>
      <c r="S34" s="14" t="s">
        <v>249</v>
      </c>
      <c r="T34" s="14" t="s">
        <v>188</v>
      </c>
      <c r="U34" s="14" t="s">
        <v>171</v>
      </c>
      <c r="V34" s="16">
        <v>0</v>
      </c>
      <c r="W34" s="16">
        <v>0.05</v>
      </c>
      <c r="X34" s="16">
        <v>0.3</v>
      </c>
      <c r="Y34" s="16">
        <v>0.75</v>
      </c>
      <c r="Z34" s="16">
        <v>1</v>
      </c>
      <c r="AA34" s="16">
        <v>1</v>
      </c>
      <c r="AB34" s="32">
        <v>70000000</v>
      </c>
      <c r="AC34" s="16" t="s">
        <v>445</v>
      </c>
      <c r="AD34" s="14" t="s">
        <v>446</v>
      </c>
      <c r="AE34" s="15">
        <v>35000000</v>
      </c>
      <c r="AF34" s="16">
        <v>0.5</v>
      </c>
      <c r="AG34" s="14" t="s">
        <v>447</v>
      </c>
      <c r="AH34" s="17">
        <v>45306</v>
      </c>
      <c r="AI34" s="17">
        <v>45641</v>
      </c>
      <c r="AJ34" s="14" t="s">
        <v>448</v>
      </c>
      <c r="AK34" s="14" t="s">
        <v>343</v>
      </c>
      <c r="AL34" s="14" t="s">
        <v>344</v>
      </c>
      <c r="AM34" s="14" t="s">
        <v>344</v>
      </c>
      <c r="AN34" s="14" t="s">
        <v>344</v>
      </c>
      <c r="AO34" s="14"/>
      <c r="AP34" s="14"/>
      <c r="AQ34" s="14" t="s">
        <v>344</v>
      </c>
      <c r="AR34" s="14"/>
      <c r="AS34" s="14"/>
      <c r="AT34" s="14"/>
      <c r="AU34" s="14"/>
      <c r="AV34" s="14"/>
      <c r="AW34" s="14" t="s">
        <v>344</v>
      </c>
      <c r="AX34" s="14" t="s">
        <v>344</v>
      </c>
      <c r="AY34" s="14"/>
      <c r="AZ34" s="14"/>
      <c r="BA34" s="14"/>
      <c r="BB34" s="14"/>
      <c r="BC34" s="14"/>
      <c r="BD34" s="14"/>
      <c r="BE34" s="14" t="s">
        <v>344</v>
      </c>
      <c r="BF34" s="14"/>
      <c r="BG34" s="14" t="s">
        <v>344</v>
      </c>
      <c r="BH34" s="14"/>
      <c r="BI34" s="14" t="s">
        <v>344</v>
      </c>
      <c r="BJ34" s="14"/>
      <c r="BK34" s="14"/>
      <c r="BL34" s="14"/>
      <c r="BM34" s="14"/>
      <c r="BN34" s="14"/>
      <c r="BO34" s="14"/>
      <c r="BP34" s="14"/>
      <c r="BQ34" s="14"/>
      <c r="BR34" s="14" t="s">
        <v>344</v>
      </c>
      <c r="BS34" s="14"/>
      <c r="BT34" s="14"/>
      <c r="BU34" s="14"/>
      <c r="BV34" s="14"/>
      <c r="BW34" s="14"/>
      <c r="BX34" s="14"/>
      <c r="BY34" s="14"/>
      <c r="BZ34" s="14"/>
      <c r="CA34" s="14"/>
      <c r="CB34" s="18" t="s">
        <v>449</v>
      </c>
    </row>
    <row r="35" spans="1:80" ht="63.75">
      <c r="A35" s="6" t="s">
        <v>330</v>
      </c>
      <c r="B35" s="7" t="s">
        <v>331</v>
      </c>
      <c r="C35" s="8">
        <v>0.3</v>
      </c>
      <c r="D35" s="7" t="s">
        <v>332</v>
      </c>
      <c r="E35" s="8">
        <v>1</v>
      </c>
      <c r="F35" s="8">
        <v>1</v>
      </c>
      <c r="G35" s="8" t="s">
        <v>95</v>
      </c>
      <c r="H35" s="9" t="s">
        <v>94</v>
      </c>
      <c r="I35" s="9" t="s">
        <v>442</v>
      </c>
      <c r="J35" s="9" t="s">
        <v>388</v>
      </c>
      <c r="K35" s="9" t="s">
        <v>355</v>
      </c>
      <c r="L35" s="9" t="s">
        <v>0</v>
      </c>
      <c r="M35" s="9" t="s">
        <v>125</v>
      </c>
      <c r="N35" s="9" t="s">
        <v>248</v>
      </c>
      <c r="O35" s="14" t="s">
        <v>354</v>
      </c>
      <c r="P35" s="14" t="s">
        <v>355</v>
      </c>
      <c r="Q35" s="14" t="s">
        <v>443</v>
      </c>
      <c r="R35" s="14" t="s">
        <v>444</v>
      </c>
      <c r="S35" s="14" t="s">
        <v>249</v>
      </c>
      <c r="T35" s="14" t="s">
        <v>188</v>
      </c>
      <c r="U35" s="14" t="s">
        <v>171</v>
      </c>
      <c r="V35" s="16">
        <v>0</v>
      </c>
      <c r="W35" s="16">
        <v>0.05</v>
      </c>
      <c r="X35" s="16">
        <v>0.3</v>
      </c>
      <c r="Y35" s="16">
        <v>0.75</v>
      </c>
      <c r="Z35" s="16">
        <v>1</v>
      </c>
      <c r="AA35" s="16">
        <v>1</v>
      </c>
      <c r="AB35" s="32">
        <v>70000000</v>
      </c>
      <c r="AC35" s="16" t="s">
        <v>445</v>
      </c>
      <c r="AD35" s="14" t="s">
        <v>450</v>
      </c>
      <c r="AE35" s="15">
        <v>35000000</v>
      </c>
      <c r="AF35" s="16">
        <v>0.5</v>
      </c>
      <c r="AG35" s="14" t="s">
        <v>451</v>
      </c>
      <c r="AH35" s="17">
        <v>45306</v>
      </c>
      <c r="AI35" s="17">
        <v>45641</v>
      </c>
      <c r="AJ35" s="14" t="s">
        <v>448</v>
      </c>
      <c r="AK35" s="14" t="s">
        <v>343</v>
      </c>
      <c r="AL35" s="14"/>
      <c r="AM35" s="14" t="s">
        <v>344</v>
      </c>
      <c r="AN35" s="14" t="s">
        <v>344</v>
      </c>
      <c r="AO35" s="14"/>
      <c r="AP35" s="14"/>
      <c r="AQ35" s="14" t="s">
        <v>344</v>
      </c>
      <c r="AR35" s="14"/>
      <c r="AS35" s="14"/>
      <c r="AT35" s="14"/>
      <c r="AU35" s="14"/>
      <c r="AV35" s="14"/>
      <c r="AW35" s="14" t="s">
        <v>344</v>
      </c>
      <c r="AX35" s="14" t="s">
        <v>344</v>
      </c>
      <c r="AY35" s="14"/>
      <c r="AZ35" s="14"/>
      <c r="BA35" s="14"/>
      <c r="BB35" s="14"/>
      <c r="BC35" s="14"/>
      <c r="BD35" s="14"/>
      <c r="BE35" s="14" t="s">
        <v>344</v>
      </c>
      <c r="BF35" s="14"/>
      <c r="BG35" s="14" t="s">
        <v>344</v>
      </c>
      <c r="BH35" s="14"/>
      <c r="BI35" s="14" t="s">
        <v>344</v>
      </c>
      <c r="BJ35" s="14"/>
      <c r="BK35" s="14"/>
      <c r="BL35" s="14"/>
      <c r="BM35" s="14"/>
      <c r="BN35" s="14"/>
      <c r="BO35" s="14"/>
      <c r="BP35" s="14"/>
      <c r="BQ35" s="14"/>
      <c r="BR35" s="14" t="s">
        <v>344</v>
      </c>
      <c r="BS35" s="14"/>
      <c r="BT35" s="14"/>
      <c r="BU35" s="14"/>
      <c r="BV35" s="14"/>
      <c r="BW35" s="14"/>
      <c r="BX35" s="14"/>
      <c r="BY35" s="14"/>
      <c r="BZ35" s="14"/>
      <c r="CA35" s="14"/>
      <c r="CB35" s="18" t="s">
        <v>449</v>
      </c>
    </row>
    <row r="36" spans="1:80" ht="76.5" customHeight="1">
      <c r="A36" s="33" t="s">
        <v>452</v>
      </c>
      <c r="B36" s="33" t="s">
        <v>453</v>
      </c>
      <c r="C36" s="34">
        <v>0.25</v>
      </c>
      <c r="D36" s="33" t="s">
        <v>454</v>
      </c>
      <c r="E36" s="35">
        <v>1</v>
      </c>
      <c r="F36" s="35">
        <v>1</v>
      </c>
      <c r="G36" s="35" t="s">
        <v>101</v>
      </c>
      <c r="H36" s="36" t="s">
        <v>100</v>
      </c>
      <c r="I36" s="37" t="s">
        <v>455</v>
      </c>
      <c r="J36" s="36" t="s">
        <v>456</v>
      </c>
      <c r="K36" s="36" t="s">
        <v>457</v>
      </c>
      <c r="L36" s="36" t="s">
        <v>131</v>
      </c>
      <c r="M36" s="38" t="s">
        <v>130</v>
      </c>
      <c r="N36" s="38" t="s">
        <v>217</v>
      </c>
      <c r="O36" s="38" t="s">
        <v>458</v>
      </c>
      <c r="P36" s="38" t="s">
        <v>457</v>
      </c>
      <c r="Q36" s="38" t="s">
        <v>459</v>
      </c>
      <c r="R36" s="38" t="s">
        <v>460</v>
      </c>
      <c r="S36" s="38" t="s">
        <v>218</v>
      </c>
      <c r="T36" s="38" t="s">
        <v>219</v>
      </c>
      <c r="U36" s="38" t="s">
        <v>461</v>
      </c>
      <c r="V36" s="38" t="s">
        <v>462</v>
      </c>
      <c r="W36" s="39">
        <v>0.25</v>
      </c>
      <c r="X36" s="39">
        <v>0.5</v>
      </c>
      <c r="Y36" s="39">
        <v>0.75</v>
      </c>
      <c r="Z36" s="39">
        <v>1</v>
      </c>
      <c r="AA36" s="39">
        <v>1</v>
      </c>
      <c r="AB36" s="40">
        <v>45100000</v>
      </c>
      <c r="AC36" s="38" t="s">
        <v>368</v>
      </c>
      <c r="AD36" s="38" t="s">
        <v>463</v>
      </c>
      <c r="AE36" s="40">
        <v>45100000</v>
      </c>
      <c r="AF36" s="39">
        <v>0.5</v>
      </c>
      <c r="AG36" s="38" t="s">
        <v>464</v>
      </c>
      <c r="AH36" s="41">
        <v>45323</v>
      </c>
      <c r="AI36" s="41">
        <v>45627</v>
      </c>
      <c r="AJ36" s="38" t="s">
        <v>465</v>
      </c>
      <c r="AK36" s="38" t="s">
        <v>343</v>
      </c>
      <c r="AL36" s="38"/>
      <c r="AM36" s="38" t="s">
        <v>344</v>
      </c>
      <c r="AN36" s="38" t="s">
        <v>344</v>
      </c>
      <c r="AO36" s="38"/>
      <c r="AP36" s="38"/>
      <c r="AQ36" s="38" t="s">
        <v>344</v>
      </c>
      <c r="AR36" s="38"/>
      <c r="AS36" s="38"/>
      <c r="AT36" s="38"/>
      <c r="AU36" s="38"/>
      <c r="AV36" s="38"/>
      <c r="AW36" s="38"/>
      <c r="AX36" s="38"/>
      <c r="AY36" s="38"/>
      <c r="AZ36" s="38"/>
      <c r="BA36" s="38"/>
      <c r="BB36" s="38" t="s">
        <v>344</v>
      </c>
      <c r="BC36" s="38"/>
      <c r="BD36" s="38" t="s">
        <v>344</v>
      </c>
      <c r="BE36" s="38" t="s">
        <v>344</v>
      </c>
      <c r="BF36" s="38"/>
      <c r="BG36" s="38" t="s">
        <v>344</v>
      </c>
      <c r="BH36" s="38"/>
      <c r="BI36" s="38" t="s">
        <v>344</v>
      </c>
      <c r="BJ36" s="38"/>
      <c r="BK36" s="38"/>
      <c r="BL36" s="38"/>
      <c r="BM36" s="38"/>
      <c r="BN36" s="38"/>
      <c r="BO36" s="38"/>
      <c r="BP36" s="38"/>
      <c r="BQ36" s="38"/>
      <c r="BR36" s="38" t="s">
        <v>344</v>
      </c>
      <c r="BS36" s="38"/>
      <c r="BT36" s="38"/>
      <c r="BU36" s="38"/>
      <c r="BV36" s="38"/>
      <c r="BW36" s="38"/>
      <c r="BX36" s="38"/>
      <c r="BY36" s="38"/>
      <c r="BZ36" s="38"/>
      <c r="CA36" s="38"/>
      <c r="CB36" s="18" t="s">
        <v>466</v>
      </c>
    </row>
    <row r="37" spans="1:80" ht="114.75">
      <c r="A37" s="33" t="s">
        <v>452</v>
      </c>
      <c r="B37" s="33" t="s">
        <v>453</v>
      </c>
      <c r="C37" s="34">
        <v>0.25</v>
      </c>
      <c r="D37" s="33" t="s">
        <v>454</v>
      </c>
      <c r="E37" s="35">
        <v>1</v>
      </c>
      <c r="F37" s="35">
        <v>1</v>
      </c>
      <c r="G37" s="35" t="s">
        <v>101</v>
      </c>
      <c r="H37" s="36" t="s">
        <v>100</v>
      </c>
      <c r="I37" s="37" t="s">
        <v>455</v>
      </c>
      <c r="J37" s="36" t="s">
        <v>456</v>
      </c>
      <c r="K37" s="36" t="s">
        <v>457</v>
      </c>
      <c r="L37" s="36" t="s">
        <v>135</v>
      </c>
      <c r="M37" s="38" t="s">
        <v>134</v>
      </c>
      <c r="N37" s="38" t="s">
        <v>220</v>
      </c>
      <c r="O37" s="38" t="s">
        <v>458</v>
      </c>
      <c r="P37" s="38" t="s">
        <v>457</v>
      </c>
      <c r="Q37" s="38" t="s">
        <v>459</v>
      </c>
      <c r="R37" s="38" t="s">
        <v>460</v>
      </c>
      <c r="S37" s="38" t="s">
        <v>221</v>
      </c>
      <c r="T37" s="38" t="s">
        <v>222</v>
      </c>
      <c r="U37" s="38" t="s">
        <v>461</v>
      </c>
      <c r="V37" s="38" t="s">
        <v>462</v>
      </c>
      <c r="W37" s="39">
        <v>0.25</v>
      </c>
      <c r="X37" s="39">
        <v>0.5</v>
      </c>
      <c r="Y37" s="39">
        <v>0.75</v>
      </c>
      <c r="Z37" s="39">
        <v>1</v>
      </c>
      <c r="AA37" s="39">
        <v>1</v>
      </c>
      <c r="AB37" s="40">
        <v>13600000</v>
      </c>
      <c r="AC37" s="38" t="s">
        <v>368</v>
      </c>
      <c r="AD37" s="38" t="s">
        <v>467</v>
      </c>
      <c r="AE37" s="40">
        <v>13600000</v>
      </c>
      <c r="AF37" s="39">
        <v>0.5</v>
      </c>
      <c r="AG37" s="38" t="s">
        <v>468</v>
      </c>
      <c r="AH37" s="41">
        <v>45310</v>
      </c>
      <c r="AI37" s="41">
        <v>45627</v>
      </c>
      <c r="AJ37" s="38" t="s">
        <v>465</v>
      </c>
      <c r="AK37" s="38" t="s">
        <v>343</v>
      </c>
      <c r="AL37" s="38"/>
      <c r="AM37" s="38" t="s">
        <v>344</v>
      </c>
      <c r="AN37" s="38" t="s">
        <v>344</v>
      </c>
      <c r="AO37" s="38"/>
      <c r="AP37" s="38"/>
      <c r="AQ37" s="38" t="s">
        <v>344</v>
      </c>
      <c r="AR37" s="38"/>
      <c r="AS37" s="38"/>
      <c r="AT37" s="38"/>
      <c r="AU37" s="38"/>
      <c r="AV37" s="38"/>
      <c r="AW37" s="38" t="s">
        <v>344</v>
      </c>
      <c r="AX37" s="38" t="s">
        <v>344</v>
      </c>
      <c r="AY37" s="38"/>
      <c r="AZ37" s="38" t="s">
        <v>344</v>
      </c>
      <c r="BA37" s="38" t="s">
        <v>344</v>
      </c>
      <c r="BB37" s="38" t="s">
        <v>344</v>
      </c>
      <c r="BC37" s="38" t="s">
        <v>344</v>
      </c>
      <c r="BD37" s="38" t="s">
        <v>344</v>
      </c>
      <c r="BE37" s="38" t="s">
        <v>344</v>
      </c>
      <c r="BF37" s="38"/>
      <c r="BG37" s="38" t="s">
        <v>344</v>
      </c>
      <c r="BH37" s="38"/>
      <c r="BI37" s="38" t="s">
        <v>344</v>
      </c>
      <c r="BJ37" s="38"/>
      <c r="BK37" s="38"/>
      <c r="BL37" s="38"/>
      <c r="BM37" s="38"/>
      <c r="BN37" s="38"/>
      <c r="BO37" s="38"/>
      <c r="BP37" s="38"/>
      <c r="BQ37" s="38"/>
      <c r="BR37" s="38" t="s">
        <v>344</v>
      </c>
      <c r="BS37" s="38"/>
      <c r="BT37" s="38"/>
      <c r="BU37" s="38"/>
      <c r="BV37" s="38"/>
      <c r="BW37" s="38"/>
      <c r="BX37" s="38"/>
      <c r="BY37" s="38"/>
      <c r="BZ37" s="38"/>
      <c r="CA37" s="38"/>
      <c r="CB37" s="18" t="s">
        <v>466</v>
      </c>
    </row>
    <row r="38" spans="1:80" ht="51" customHeight="1">
      <c r="A38" s="33" t="s">
        <v>452</v>
      </c>
      <c r="B38" s="33" t="s">
        <v>453</v>
      </c>
      <c r="C38" s="34">
        <v>0.25</v>
      </c>
      <c r="D38" s="33" t="s">
        <v>454</v>
      </c>
      <c r="E38" s="35">
        <v>1</v>
      </c>
      <c r="F38" s="35">
        <v>1</v>
      </c>
      <c r="G38" s="35" t="s">
        <v>98</v>
      </c>
      <c r="H38" s="36" t="s">
        <v>97</v>
      </c>
      <c r="I38" s="36" t="s">
        <v>469</v>
      </c>
      <c r="J38" s="36" t="s">
        <v>470</v>
      </c>
      <c r="K38" s="36" t="s">
        <v>457</v>
      </c>
      <c r="L38" s="36" t="s">
        <v>30</v>
      </c>
      <c r="M38" s="36" t="s">
        <v>34</v>
      </c>
      <c r="N38" s="36" t="s">
        <v>174</v>
      </c>
      <c r="O38" s="38" t="s">
        <v>224</v>
      </c>
      <c r="P38" s="38" t="s">
        <v>457</v>
      </c>
      <c r="Q38" s="38" t="s">
        <v>459</v>
      </c>
      <c r="R38" s="38" t="s">
        <v>471</v>
      </c>
      <c r="S38" s="38" t="s">
        <v>175</v>
      </c>
      <c r="T38" s="38" t="s">
        <v>176</v>
      </c>
      <c r="U38" s="38" t="s">
        <v>171</v>
      </c>
      <c r="V38" s="38" t="s">
        <v>462</v>
      </c>
      <c r="W38" s="39">
        <v>0.15</v>
      </c>
      <c r="X38" s="39">
        <v>0.5</v>
      </c>
      <c r="Y38" s="39">
        <v>0.8</v>
      </c>
      <c r="Z38" s="39">
        <v>1</v>
      </c>
      <c r="AA38" s="39">
        <v>1</v>
      </c>
      <c r="AB38" s="38">
        <v>0</v>
      </c>
      <c r="AC38" s="38" t="s">
        <v>462</v>
      </c>
      <c r="AD38" s="38" t="s">
        <v>40</v>
      </c>
      <c r="AE38" s="40">
        <v>0</v>
      </c>
      <c r="AF38" s="39">
        <v>0.15</v>
      </c>
      <c r="AG38" s="38" t="s">
        <v>472</v>
      </c>
      <c r="AH38" s="41">
        <v>45292</v>
      </c>
      <c r="AI38" s="41">
        <v>45351</v>
      </c>
      <c r="AJ38" s="38" t="s">
        <v>473</v>
      </c>
      <c r="AK38" s="38" t="s">
        <v>343</v>
      </c>
      <c r="AL38" s="38" t="s">
        <v>344</v>
      </c>
      <c r="AM38" s="38"/>
      <c r="AN38" s="38"/>
      <c r="AO38" s="38"/>
      <c r="AP38" s="38"/>
      <c r="AQ38" s="38"/>
      <c r="AR38" s="38"/>
      <c r="AS38" s="38"/>
      <c r="AT38" s="38"/>
      <c r="AU38" s="38"/>
      <c r="AV38" s="38"/>
      <c r="AW38" s="38" t="s">
        <v>344</v>
      </c>
      <c r="AX38" s="38" t="s">
        <v>344</v>
      </c>
      <c r="AY38" s="38"/>
      <c r="AZ38" s="38"/>
      <c r="BA38" s="38"/>
      <c r="BB38" s="38"/>
      <c r="BC38" s="38"/>
      <c r="BD38" s="38"/>
      <c r="BE38" s="38" t="s">
        <v>344</v>
      </c>
      <c r="BF38" s="38"/>
      <c r="BG38" s="38"/>
      <c r="BH38" s="38"/>
      <c r="BI38" s="38" t="s">
        <v>344</v>
      </c>
      <c r="BJ38" s="38"/>
      <c r="BK38" s="38"/>
      <c r="BL38" s="38"/>
      <c r="BM38" s="38"/>
      <c r="BN38" s="38"/>
      <c r="BO38" s="38"/>
      <c r="BP38" s="38"/>
      <c r="BQ38" s="38"/>
      <c r="BR38" s="38"/>
      <c r="BS38" s="38"/>
      <c r="BT38" s="38"/>
      <c r="BU38" s="38"/>
      <c r="BV38" s="38"/>
      <c r="BW38" s="38"/>
      <c r="BX38" s="38"/>
      <c r="BY38" s="38"/>
      <c r="BZ38" s="38"/>
      <c r="CA38" s="38"/>
      <c r="CB38" s="18" t="s">
        <v>474</v>
      </c>
    </row>
    <row r="39" spans="1:80" ht="127.5">
      <c r="A39" s="33" t="s">
        <v>452</v>
      </c>
      <c r="B39" s="33" t="s">
        <v>453</v>
      </c>
      <c r="C39" s="34">
        <v>0.25</v>
      </c>
      <c r="D39" s="33" t="s">
        <v>454</v>
      </c>
      <c r="E39" s="35">
        <v>1</v>
      </c>
      <c r="F39" s="35">
        <v>1</v>
      </c>
      <c r="G39" s="35" t="s">
        <v>98</v>
      </c>
      <c r="H39" s="36" t="s">
        <v>97</v>
      </c>
      <c r="I39" s="36" t="s">
        <v>469</v>
      </c>
      <c r="J39" s="36" t="s">
        <v>470</v>
      </c>
      <c r="K39" s="36" t="s">
        <v>457</v>
      </c>
      <c r="L39" s="36" t="s">
        <v>30</v>
      </c>
      <c r="M39" s="36" t="s">
        <v>34</v>
      </c>
      <c r="N39" s="36" t="s">
        <v>174</v>
      </c>
      <c r="O39" s="38" t="s">
        <v>224</v>
      </c>
      <c r="P39" s="38" t="s">
        <v>457</v>
      </c>
      <c r="Q39" s="38" t="s">
        <v>459</v>
      </c>
      <c r="R39" s="38" t="s">
        <v>471</v>
      </c>
      <c r="S39" s="38" t="s">
        <v>175</v>
      </c>
      <c r="T39" s="38" t="s">
        <v>176</v>
      </c>
      <c r="U39" s="38" t="s">
        <v>171</v>
      </c>
      <c r="V39" s="38" t="s">
        <v>462</v>
      </c>
      <c r="W39" s="39">
        <v>0.25</v>
      </c>
      <c r="X39" s="39">
        <v>0.5</v>
      </c>
      <c r="Y39" s="39">
        <v>0.75</v>
      </c>
      <c r="Z39" s="39">
        <v>1</v>
      </c>
      <c r="AA39" s="39">
        <v>1</v>
      </c>
      <c r="AB39" s="38">
        <v>0</v>
      </c>
      <c r="AC39" s="38" t="s">
        <v>462</v>
      </c>
      <c r="AD39" s="38" t="s">
        <v>44</v>
      </c>
      <c r="AE39" s="40">
        <v>0</v>
      </c>
      <c r="AF39" s="39">
        <v>0.4</v>
      </c>
      <c r="AG39" s="38" t="s">
        <v>475</v>
      </c>
      <c r="AH39" s="41">
        <v>45292</v>
      </c>
      <c r="AI39" s="41">
        <v>45657</v>
      </c>
      <c r="AJ39" s="38" t="s">
        <v>473</v>
      </c>
      <c r="AK39" s="38" t="s">
        <v>343</v>
      </c>
      <c r="AL39" s="38"/>
      <c r="AM39" s="38"/>
      <c r="AN39" s="38"/>
      <c r="AO39" s="38"/>
      <c r="AP39" s="38"/>
      <c r="AQ39" s="38"/>
      <c r="AR39" s="38"/>
      <c r="AS39" s="38"/>
      <c r="AT39" s="38"/>
      <c r="AU39" s="38"/>
      <c r="AV39" s="38"/>
      <c r="AW39" s="38" t="s">
        <v>344</v>
      </c>
      <c r="AX39" s="38"/>
      <c r="AY39" s="38"/>
      <c r="AZ39" s="38"/>
      <c r="BA39" s="38"/>
      <c r="BB39" s="38" t="s">
        <v>344</v>
      </c>
      <c r="BC39" s="38" t="s">
        <v>344</v>
      </c>
      <c r="BD39" s="38"/>
      <c r="BE39" s="38" t="s">
        <v>344</v>
      </c>
      <c r="BF39" s="38"/>
      <c r="BG39" s="38"/>
      <c r="BH39" s="38"/>
      <c r="BI39" s="38" t="s">
        <v>344</v>
      </c>
      <c r="BJ39" s="38"/>
      <c r="BK39" s="38"/>
      <c r="BL39" s="38"/>
      <c r="BM39" s="38"/>
      <c r="BN39" s="38"/>
      <c r="BO39" s="38"/>
      <c r="BP39" s="38"/>
      <c r="BQ39" s="38"/>
      <c r="BR39" s="38"/>
      <c r="BS39" s="38"/>
      <c r="BT39" s="38"/>
      <c r="BU39" s="38"/>
      <c r="BV39" s="38"/>
      <c r="BW39" s="38"/>
      <c r="BX39" s="38"/>
      <c r="BY39" s="38"/>
      <c r="BZ39" s="38"/>
      <c r="CA39" s="38"/>
      <c r="CB39" s="18" t="s">
        <v>474</v>
      </c>
    </row>
    <row r="40" spans="1:80" ht="127.5">
      <c r="A40" s="33" t="s">
        <v>452</v>
      </c>
      <c r="B40" s="33" t="s">
        <v>453</v>
      </c>
      <c r="C40" s="34">
        <v>0.25</v>
      </c>
      <c r="D40" s="33" t="s">
        <v>454</v>
      </c>
      <c r="E40" s="35">
        <v>1</v>
      </c>
      <c r="F40" s="35">
        <v>1</v>
      </c>
      <c r="G40" s="35" t="s">
        <v>98</v>
      </c>
      <c r="H40" s="36" t="s">
        <v>97</v>
      </c>
      <c r="I40" s="36" t="s">
        <v>469</v>
      </c>
      <c r="J40" s="36" t="s">
        <v>470</v>
      </c>
      <c r="K40" s="36" t="s">
        <v>457</v>
      </c>
      <c r="L40" s="36" t="s">
        <v>30</v>
      </c>
      <c r="M40" s="36" t="s">
        <v>34</v>
      </c>
      <c r="N40" s="36" t="s">
        <v>174</v>
      </c>
      <c r="O40" s="38" t="s">
        <v>224</v>
      </c>
      <c r="P40" s="38" t="s">
        <v>457</v>
      </c>
      <c r="Q40" s="38" t="s">
        <v>459</v>
      </c>
      <c r="R40" s="38" t="s">
        <v>471</v>
      </c>
      <c r="S40" s="38" t="s">
        <v>175</v>
      </c>
      <c r="T40" s="38" t="s">
        <v>176</v>
      </c>
      <c r="U40" s="38" t="s">
        <v>171</v>
      </c>
      <c r="V40" s="38" t="s">
        <v>462</v>
      </c>
      <c r="W40" s="39">
        <v>0.25</v>
      </c>
      <c r="X40" s="39">
        <v>0.5</v>
      </c>
      <c r="Y40" s="39">
        <v>0.75</v>
      </c>
      <c r="Z40" s="39">
        <v>1</v>
      </c>
      <c r="AA40" s="39">
        <v>1</v>
      </c>
      <c r="AB40" s="38">
        <v>0</v>
      </c>
      <c r="AC40" s="38" t="s">
        <v>462</v>
      </c>
      <c r="AD40" s="38" t="s">
        <v>42</v>
      </c>
      <c r="AE40" s="40">
        <v>0</v>
      </c>
      <c r="AF40" s="39">
        <v>0.25</v>
      </c>
      <c r="AG40" s="38" t="s">
        <v>476</v>
      </c>
      <c r="AH40" s="41">
        <v>45352</v>
      </c>
      <c r="AI40" s="41">
        <v>45473</v>
      </c>
      <c r="AJ40" s="38" t="s">
        <v>473</v>
      </c>
      <c r="AK40" s="38" t="s">
        <v>343</v>
      </c>
      <c r="AL40" s="38" t="s">
        <v>344</v>
      </c>
      <c r="AM40" s="38"/>
      <c r="AN40" s="38"/>
      <c r="AO40" s="38"/>
      <c r="AP40" s="38"/>
      <c r="AQ40" s="38"/>
      <c r="AR40" s="38"/>
      <c r="AS40" s="38"/>
      <c r="AT40" s="38"/>
      <c r="AU40" s="38"/>
      <c r="AV40" s="38"/>
      <c r="AW40" s="38" t="s">
        <v>344</v>
      </c>
      <c r="AX40" s="38" t="s">
        <v>344</v>
      </c>
      <c r="AY40" s="38"/>
      <c r="AZ40" s="38"/>
      <c r="BA40" s="38"/>
      <c r="BB40" s="38"/>
      <c r="BC40" s="38"/>
      <c r="BD40" s="38"/>
      <c r="BE40" s="38" t="s">
        <v>344</v>
      </c>
      <c r="BF40" s="38"/>
      <c r="BG40" s="38"/>
      <c r="BH40" s="38"/>
      <c r="BI40" s="38" t="s">
        <v>344</v>
      </c>
      <c r="BJ40" s="38"/>
      <c r="BK40" s="38"/>
      <c r="BL40" s="38"/>
      <c r="BM40" s="38"/>
      <c r="BN40" s="38"/>
      <c r="BO40" s="38"/>
      <c r="BP40" s="38"/>
      <c r="BQ40" s="38"/>
      <c r="BR40" s="38"/>
      <c r="BS40" s="38"/>
      <c r="BT40" s="38"/>
      <c r="BU40" s="38"/>
      <c r="BV40" s="38"/>
      <c r="BW40" s="38"/>
      <c r="BX40" s="38"/>
      <c r="BY40" s="38"/>
      <c r="BZ40" s="38"/>
      <c r="CA40" s="38"/>
      <c r="CB40" s="18" t="s">
        <v>474</v>
      </c>
    </row>
    <row r="41" spans="1:80" ht="127.5">
      <c r="A41" s="33" t="s">
        <v>452</v>
      </c>
      <c r="B41" s="33" t="s">
        <v>453</v>
      </c>
      <c r="C41" s="34">
        <v>0.25</v>
      </c>
      <c r="D41" s="33" t="s">
        <v>454</v>
      </c>
      <c r="E41" s="35">
        <v>1</v>
      </c>
      <c r="F41" s="35">
        <v>1</v>
      </c>
      <c r="G41" s="35" t="s">
        <v>98</v>
      </c>
      <c r="H41" s="36" t="s">
        <v>97</v>
      </c>
      <c r="I41" s="36" t="s">
        <v>469</v>
      </c>
      <c r="J41" s="36" t="s">
        <v>470</v>
      </c>
      <c r="K41" s="36" t="s">
        <v>457</v>
      </c>
      <c r="L41" s="36" t="s">
        <v>30</v>
      </c>
      <c r="M41" s="36" t="s">
        <v>34</v>
      </c>
      <c r="N41" s="36" t="s">
        <v>174</v>
      </c>
      <c r="O41" s="38" t="s">
        <v>224</v>
      </c>
      <c r="P41" s="38" t="s">
        <v>457</v>
      </c>
      <c r="Q41" s="38" t="s">
        <v>459</v>
      </c>
      <c r="R41" s="38" t="s">
        <v>471</v>
      </c>
      <c r="S41" s="38" t="s">
        <v>175</v>
      </c>
      <c r="T41" s="38" t="s">
        <v>176</v>
      </c>
      <c r="U41" s="38" t="s">
        <v>171</v>
      </c>
      <c r="V41" s="38" t="s">
        <v>462</v>
      </c>
      <c r="W41" s="39">
        <v>0.25</v>
      </c>
      <c r="X41" s="39">
        <v>0.5</v>
      </c>
      <c r="Y41" s="39">
        <v>0.75</v>
      </c>
      <c r="Z41" s="39">
        <v>1</v>
      </c>
      <c r="AA41" s="39">
        <v>1</v>
      </c>
      <c r="AB41" s="38">
        <v>0</v>
      </c>
      <c r="AC41" s="38" t="s">
        <v>462</v>
      </c>
      <c r="AD41" s="38" t="s">
        <v>46</v>
      </c>
      <c r="AE41" s="40">
        <v>0</v>
      </c>
      <c r="AF41" s="39">
        <v>0.2</v>
      </c>
      <c r="AG41" s="38" t="s">
        <v>477</v>
      </c>
      <c r="AH41" s="41">
        <v>45352</v>
      </c>
      <c r="AI41" s="41">
        <v>45657</v>
      </c>
      <c r="AJ41" s="38" t="s">
        <v>473</v>
      </c>
      <c r="AK41" s="38" t="s">
        <v>343</v>
      </c>
      <c r="AL41" s="38"/>
      <c r="AM41" s="38"/>
      <c r="AN41" s="38"/>
      <c r="AO41" s="38" t="s">
        <v>344</v>
      </c>
      <c r="AP41" s="38"/>
      <c r="AQ41" s="38"/>
      <c r="AR41" s="38"/>
      <c r="AS41" s="38"/>
      <c r="AT41" s="38"/>
      <c r="AU41" s="38"/>
      <c r="AV41" s="38"/>
      <c r="AW41" s="38" t="s">
        <v>344</v>
      </c>
      <c r="AX41" s="38"/>
      <c r="AY41" s="38"/>
      <c r="AZ41" s="38"/>
      <c r="BA41" s="38"/>
      <c r="BB41" s="38" t="s">
        <v>344</v>
      </c>
      <c r="BC41" s="38" t="s">
        <v>344</v>
      </c>
      <c r="BD41" s="38"/>
      <c r="BE41" s="38" t="s">
        <v>344</v>
      </c>
      <c r="BF41" s="38"/>
      <c r="BG41" s="38"/>
      <c r="BH41" s="38"/>
      <c r="BI41" s="38"/>
      <c r="BJ41" s="38"/>
      <c r="BK41" s="38"/>
      <c r="BL41" s="38"/>
      <c r="BM41" s="38"/>
      <c r="BN41" s="38"/>
      <c r="BO41" s="38"/>
      <c r="BP41" s="38" t="s">
        <v>344</v>
      </c>
      <c r="BQ41" s="38" t="s">
        <v>344</v>
      </c>
      <c r="BR41" s="38"/>
      <c r="BS41" s="38"/>
      <c r="BT41" s="38"/>
      <c r="BU41" s="38" t="s">
        <v>344</v>
      </c>
      <c r="BV41" s="38"/>
      <c r="BW41" s="38"/>
      <c r="BX41" s="38"/>
      <c r="BY41" s="38" t="s">
        <v>344</v>
      </c>
      <c r="BZ41" s="38"/>
      <c r="CA41" s="38"/>
      <c r="CB41" s="18" t="s">
        <v>474</v>
      </c>
    </row>
    <row r="42" spans="1:80" ht="69" customHeight="1">
      <c r="A42" s="42" t="s">
        <v>478</v>
      </c>
      <c r="B42" s="42" t="s">
        <v>479</v>
      </c>
      <c r="C42" s="43">
        <v>0.25</v>
      </c>
      <c r="D42" s="42" t="s">
        <v>480</v>
      </c>
      <c r="E42" s="43">
        <v>1</v>
      </c>
      <c r="F42" s="43">
        <v>1</v>
      </c>
      <c r="G42" s="43" t="s">
        <v>103</v>
      </c>
      <c r="H42" s="44" t="s">
        <v>102</v>
      </c>
      <c r="I42" s="44" t="s">
        <v>455</v>
      </c>
      <c r="J42" s="44" t="s">
        <v>388</v>
      </c>
      <c r="K42" s="44" t="s">
        <v>355</v>
      </c>
      <c r="L42" s="44" t="s">
        <v>139</v>
      </c>
      <c r="M42" s="44" t="s">
        <v>138</v>
      </c>
      <c r="N42" s="44" t="s">
        <v>223</v>
      </c>
      <c r="O42" s="45" t="s">
        <v>354</v>
      </c>
      <c r="P42" s="45" t="s">
        <v>355</v>
      </c>
      <c r="Q42" s="45" t="s">
        <v>481</v>
      </c>
      <c r="R42" s="45" t="s">
        <v>482</v>
      </c>
      <c r="S42" s="45" t="s">
        <v>224</v>
      </c>
      <c r="T42" s="45" t="s">
        <v>225</v>
      </c>
      <c r="U42" s="45" t="s">
        <v>171</v>
      </c>
      <c r="V42" s="45" t="s">
        <v>224</v>
      </c>
      <c r="W42" s="46">
        <v>0.25</v>
      </c>
      <c r="X42" s="46">
        <v>0.5</v>
      </c>
      <c r="Y42" s="46">
        <v>0.75</v>
      </c>
      <c r="Z42" s="46">
        <v>1</v>
      </c>
      <c r="AA42" s="46">
        <v>1</v>
      </c>
      <c r="AB42" s="45">
        <v>0</v>
      </c>
      <c r="AC42" s="45" t="s">
        <v>462</v>
      </c>
      <c r="AD42" s="45" t="s">
        <v>483</v>
      </c>
      <c r="AE42" s="47">
        <v>0</v>
      </c>
      <c r="AF42" s="46">
        <v>0.15</v>
      </c>
      <c r="AG42" s="45" t="s">
        <v>484</v>
      </c>
      <c r="AH42" s="48">
        <v>45306</v>
      </c>
      <c r="AI42" s="48">
        <v>45641</v>
      </c>
      <c r="AJ42" s="45" t="s">
        <v>485</v>
      </c>
      <c r="AK42" s="45" t="s">
        <v>343</v>
      </c>
      <c r="AL42" s="45"/>
      <c r="AM42" s="45"/>
      <c r="AN42" s="45"/>
      <c r="AO42" s="45"/>
      <c r="AP42" s="45"/>
      <c r="AQ42" s="45"/>
      <c r="AR42" s="45"/>
      <c r="AS42" s="45"/>
      <c r="AT42" s="45"/>
      <c r="AU42" s="45"/>
      <c r="AV42" s="45"/>
      <c r="AW42" s="45"/>
      <c r="AX42" s="45"/>
      <c r="AY42" s="45"/>
      <c r="AZ42" s="45"/>
      <c r="BA42" s="45"/>
      <c r="BB42" s="45"/>
      <c r="BC42" s="45"/>
      <c r="BD42" s="45" t="s">
        <v>344</v>
      </c>
      <c r="BE42" s="45" t="s">
        <v>344</v>
      </c>
      <c r="BF42" s="45"/>
      <c r="BG42" s="45"/>
      <c r="BH42" s="45"/>
      <c r="BI42" s="45" t="s">
        <v>344</v>
      </c>
      <c r="BJ42" s="45"/>
      <c r="BK42" s="45"/>
      <c r="BL42" s="45"/>
      <c r="BM42" s="45"/>
      <c r="BN42" s="45"/>
      <c r="BO42" s="45"/>
      <c r="BP42" s="45"/>
      <c r="BQ42" s="45"/>
      <c r="BR42" s="45"/>
      <c r="BS42" s="45"/>
      <c r="BT42" s="45"/>
      <c r="BU42" s="45"/>
      <c r="BV42" s="45"/>
      <c r="BW42" s="45"/>
      <c r="BX42" s="45"/>
      <c r="BY42" s="45"/>
      <c r="BZ42" s="45"/>
      <c r="CA42" s="45"/>
      <c r="CB42" s="18" t="s">
        <v>486</v>
      </c>
    </row>
    <row r="43" spans="1:80" ht="114.75">
      <c r="A43" s="42" t="s">
        <v>478</v>
      </c>
      <c r="B43" s="42" t="s">
        <v>479</v>
      </c>
      <c r="C43" s="43">
        <v>0.25</v>
      </c>
      <c r="D43" s="42" t="s">
        <v>480</v>
      </c>
      <c r="E43" s="43">
        <v>1</v>
      </c>
      <c r="F43" s="43">
        <v>1</v>
      </c>
      <c r="G43" s="43" t="s">
        <v>103</v>
      </c>
      <c r="H43" s="44" t="s">
        <v>102</v>
      </c>
      <c r="I43" s="44" t="s">
        <v>455</v>
      </c>
      <c r="J43" s="44" t="s">
        <v>388</v>
      </c>
      <c r="K43" s="44" t="s">
        <v>355</v>
      </c>
      <c r="L43" s="44" t="s">
        <v>139</v>
      </c>
      <c r="M43" s="44" t="s">
        <v>138</v>
      </c>
      <c r="N43" s="44" t="s">
        <v>223</v>
      </c>
      <c r="O43" s="45" t="s">
        <v>354</v>
      </c>
      <c r="P43" s="45" t="s">
        <v>355</v>
      </c>
      <c r="Q43" s="45" t="s">
        <v>481</v>
      </c>
      <c r="R43" s="45" t="s">
        <v>482</v>
      </c>
      <c r="S43" s="45" t="s">
        <v>224</v>
      </c>
      <c r="T43" s="45" t="s">
        <v>225</v>
      </c>
      <c r="U43" s="45" t="s">
        <v>171</v>
      </c>
      <c r="V43" s="45" t="s">
        <v>224</v>
      </c>
      <c r="W43" s="46">
        <v>0.25</v>
      </c>
      <c r="X43" s="46">
        <v>0.5</v>
      </c>
      <c r="Y43" s="46">
        <v>0.75</v>
      </c>
      <c r="Z43" s="46">
        <v>1</v>
      </c>
      <c r="AA43" s="46">
        <v>1</v>
      </c>
      <c r="AB43" s="45">
        <v>0</v>
      </c>
      <c r="AC43" s="45" t="s">
        <v>462</v>
      </c>
      <c r="AD43" s="45" t="s">
        <v>487</v>
      </c>
      <c r="AE43" s="47">
        <v>0</v>
      </c>
      <c r="AF43" s="46">
        <v>0.15</v>
      </c>
      <c r="AG43" s="45" t="s">
        <v>488</v>
      </c>
      <c r="AH43" s="48">
        <v>45306</v>
      </c>
      <c r="AI43" s="48">
        <v>45641</v>
      </c>
      <c r="AJ43" s="45" t="s">
        <v>485</v>
      </c>
      <c r="AK43" s="45" t="s">
        <v>343</v>
      </c>
      <c r="AL43" s="45"/>
      <c r="AM43" s="45"/>
      <c r="AN43" s="45"/>
      <c r="AO43" s="45"/>
      <c r="AP43" s="45"/>
      <c r="AQ43" s="45"/>
      <c r="AR43" s="45"/>
      <c r="AS43" s="45"/>
      <c r="AT43" s="45"/>
      <c r="AU43" s="45"/>
      <c r="AV43" s="45"/>
      <c r="AW43" s="45" t="s">
        <v>344</v>
      </c>
      <c r="AX43" s="45"/>
      <c r="AY43" s="45"/>
      <c r="AZ43" s="45"/>
      <c r="BA43" s="45"/>
      <c r="BB43" s="45"/>
      <c r="BC43" s="45" t="s">
        <v>344</v>
      </c>
      <c r="BD43" s="45" t="s">
        <v>344</v>
      </c>
      <c r="BE43" s="45" t="s">
        <v>344</v>
      </c>
      <c r="BF43" s="45"/>
      <c r="BG43" s="45"/>
      <c r="BH43" s="45"/>
      <c r="BI43" s="45" t="s">
        <v>344</v>
      </c>
      <c r="BJ43" s="45"/>
      <c r="BK43" s="45"/>
      <c r="BL43" s="45"/>
      <c r="BM43" s="45"/>
      <c r="BN43" s="45"/>
      <c r="BO43" s="45"/>
      <c r="BP43" s="45"/>
      <c r="BQ43" s="45"/>
      <c r="BR43" s="45"/>
      <c r="BS43" s="45"/>
      <c r="BT43" s="45"/>
      <c r="BU43" s="45"/>
      <c r="BV43" s="45"/>
      <c r="BW43" s="45"/>
      <c r="BX43" s="45"/>
      <c r="BY43" s="45"/>
      <c r="BZ43" s="45"/>
      <c r="CA43" s="45"/>
      <c r="CB43" s="18" t="s">
        <v>486</v>
      </c>
    </row>
    <row r="44" spans="1:80" ht="114.75">
      <c r="A44" s="42" t="s">
        <v>478</v>
      </c>
      <c r="B44" s="42" t="s">
        <v>479</v>
      </c>
      <c r="C44" s="43">
        <v>0.25</v>
      </c>
      <c r="D44" s="42" t="s">
        <v>480</v>
      </c>
      <c r="E44" s="43">
        <v>1</v>
      </c>
      <c r="F44" s="43">
        <v>1</v>
      </c>
      <c r="G44" s="43" t="s">
        <v>103</v>
      </c>
      <c r="H44" s="44" t="s">
        <v>102</v>
      </c>
      <c r="I44" s="44" t="s">
        <v>455</v>
      </c>
      <c r="J44" s="44" t="s">
        <v>388</v>
      </c>
      <c r="K44" s="44" t="s">
        <v>355</v>
      </c>
      <c r="L44" s="44" t="s">
        <v>139</v>
      </c>
      <c r="M44" s="44" t="s">
        <v>138</v>
      </c>
      <c r="N44" s="44" t="s">
        <v>223</v>
      </c>
      <c r="O44" s="45" t="s">
        <v>354</v>
      </c>
      <c r="P44" s="45" t="s">
        <v>355</v>
      </c>
      <c r="Q44" s="45" t="s">
        <v>481</v>
      </c>
      <c r="R44" s="45" t="s">
        <v>482</v>
      </c>
      <c r="S44" s="45" t="s">
        <v>224</v>
      </c>
      <c r="T44" s="45" t="s">
        <v>225</v>
      </c>
      <c r="U44" s="45" t="s">
        <v>171</v>
      </c>
      <c r="V44" s="45" t="s">
        <v>224</v>
      </c>
      <c r="W44" s="46">
        <v>0.25</v>
      </c>
      <c r="X44" s="46">
        <v>0.5</v>
      </c>
      <c r="Y44" s="46">
        <v>0.75</v>
      </c>
      <c r="Z44" s="46">
        <v>1</v>
      </c>
      <c r="AA44" s="46">
        <v>1</v>
      </c>
      <c r="AB44" s="45">
        <v>0</v>
      </c>
      <c r="AC44" s="45" t="s">
        <v>462</v>
      </c>
      <c r="AD44" s="45" t="s">
        <v>489</v>
      </c>
      <c r="AE44" s="47">
        <v>0</v>
      </c>
      <c r="AF44" s="46">
        <v>0.7</v>
      </c>
      <c r="AG44" s="45" t="s">
        <v>490</v>
      </c>
      <c r="AH44" s="48">
        <v>45306</v>
      </c>
      <c r="AI44" s="48">
        <v>45473</v>
      </c>
      <c r="AJ44" s="45" t="s">
        <v>397</v>
      </c>
      <c r="AK44" s="45" t="s">
        <v>343</v>
      </c>
      <c r="AL44" s="45"/>
      <c r="AM44" s="45"/>
      <c r="AN44" s="45"/>
      <c r="AO44" s="45"/>
      <c r="AP44" s="45"/>
      <c r="AQ44" s="45"/>
      <c r="AR44" s="45"/>
      <c r="AS44" s="45"/>
      <c r="AT44" s="45"/>
      <c r="AU44" s="45"/>
      <c r="AV44" s="45"/>
      <c r="AW44" s="45" t="s">
        <v>344</v>
      </c>
      <c r="AX44" s="45"/>
      <c r="AY44" s="45"/>
      <c r="AZ44" s="45" t="s">
        <v>344</v>
      </c>
      <c r="BA44" s="45" t="s">
        <v>344</v>
      </c>
      <c r="BB44" s="45" t="s">
        <v>344</v>
      </c>
      <c r="BC44" s="45" t="s">
        <v>344</v>
      </c>
      <c r="BD44" s="45" t="s">
        <v>344</v>
      </c>
      <c r="BE44" s="45" t="s">
        <v>344</v>
      </c>
      <c r="BF44" s="45"/>
      <c r="BG44" s="45"/>
      <c r="BH44" s="45"/>
      <c r="BI44" s="45" t="s">
        <v>344</v>
      </c>
      <c r="BJ44" s="45"/>
      <c r="BK44" s="45"/>
      <c r="BL44" s="45"/>
      <c r="BM44" s="45"/>
      <c r="BN44" s="45"/>
      <c r="BO44" s="45"/>
      <c r="BP44" s="45"/>
      <c r="BQ44" s="45"/>
      <c r="BR44" s="45"/>
      <c r="BS44" s="45"/>
      <c r="BT44" s="45"/>
      <c r="BU44" s="45"/>
      <c r="BV44" s="45"/>
      <c r="BW44" s="45"/>
      <c r="BX44" s="45"/>
      <c r="BY44" s="45"/>
      <c r="BZ44" s="45"/>
      <c r="CA44" s="45"/>
      <c r="CB44" s="18" t="s">
        <v>486</v>
      </c>
    </row>
    <row r="45" spans="1:80" ht="102">
      <c r="A45" s="42" t="s">
        <v>478</v>
      </c>
      <c r="B45" s="42" t="s">
        <v>479</v>
      </c>
      <c r="C45" s="43">
        <v>0.25</v>
      </c>
      <c r="D45" s="42" t="s">
        <v>480</v>
      </c>
      <c r="E45" s="43">
        <v>1</v>
      </c>
      <c r="F45" s="43">
        <v>1</v>
      </c>
      <c r="G45" s="43" t="s">
        <v>107</v>
      </c>
      <c r="H45" s="44" t="s">
        <v>106</v>
      </c>
      <c r="I45" s="44" t="s">
        <v>491</v>
      </c>
      <c r="J45" s="44" t="s">
        <v>492</v>
      </c>
      <c r="K45" s="44" t="s">
        <v>420</v>
      </c>
      <c r="L45" s="44" t="s">
        <v>141</v>
      </c>
      <c r="M45" s="44" t="s">
        <v>140</v>
      </c>
      <c r="N45" s="44" t="s">
        <v>250</v>
      </c>
      <c r="O45" s="45" t="s">
        <v>493</v>
      </c>
      <c r="P45" s="45" t="s">
        <v>420</v>
      </c>
      <c r="Q45" s="45" t="s">
        <v>459</v>
      </c>
      <c r="R45" s="45" t="s">
        <v>494</v>
      </c>
      <c r="S45" s="45" t="s">
        <v>251</v>
      </c>
      <c r="T45" s="45" t="s">
        <v>252</v>
      </c>
      <c r="U45" s="45" t="s">
        <v>171</v>
      </c>
      <c r="V45" s="46">
        <v>0</v>
      </c>
      <c r="W45" s="46">
        <v>0.1</v>
      </c>
      <c r="X45" s="46">
        <v>0.5</v>
      </c>
      <c r="Y45" s="46">
        <v>0.75</v>
      </c>
      <c r="Z45" s="46">
        <v>1</v>
      </c>
      <c r="AA45" s="46">
        <v>1</v>
      </c>
      <c r="AB45" s="45">
        <v>1212112028.25</v>
      </c>
      <c r="AC45" s="45" t="s">
        <v>390</v>
      </c>
      <c r="AD45" s="45" t="s">
        <v>495</v>
      </c>
      <c r="AE45" s="47">
        <v>762112028.25</v>
      </c>
      <c r="AF45" s="46">
        <v>0.62874718713113309</v>
      </c>
      <c r="AG45" s="45" t="s">
        <v>496</v>
      </c>
      <c r="AH45" s="48">
        <v>45292</v>
      </c>
      <c r="AI45" s="48">
        <v>45657</v>
      </c>
      <c r="AJ45" s="45" t="s">
        <v>497</v>
      </c>
      <c r="AK45" s="45" t="s">
        <v>498</v>
      </c>
      <c r="AL45" s="45"/>
      <c r="AM45" s="45"/>
      <c r="AN45" s="45"/>
      <c r="AO45" s="45"/>
      <c r="AP45" s="45"/>
      <c r="AQ45" s="45"/>
      <c r="AR45" s="45"/>
      <c r="AS45" s="45" t="s">
        <v>344</v>
      </c>
      <c r="AT45" s="45" t="s">
        <v>344</v>
      </c>
      <c r="AU45" s="45"/>
      <c r="AV45" s="45"/>
      <c r="AW45" s="45" t="s">
        <v>344</v>
      </c>
      <c r="AX45" s="45"/>
      <c r="AY45" s="45"/>
      <c r="AZ45" s="45"/>
      <c r="BA45" s="45"/>
      <c r="BB45" s="45"/>
      <c r="BC45" s="45" t="s">
        <v>344</v>
      </c>
      <c r="BD45" s="45" t="s">
        <v>344</v>
      </c>
      <c r="BE45" s="45" t="s">
        <v>344</v>
      </c>
      <c r="BF45" s="45"/>
      <c r="BG45" s="45" t="s">
        <v>344</v>
      </c>
      <c r="BH45" s="45" t="s">
        <v>344</v>
      </c>
      <c r="BI45" s="45" t="s">
        <v>344</v>
      </c>
      <c r="BJ45" s="45"/>
      <c r="BK45" s="45"/>
      <c r="BL45" s="45"/>
      <c r="BM45" s="45"/>
      <c r="BN45" s="45"/>
      <c r="BO45" s="45"/>
      <c r="BP45" s="45"/>
      <c r="BQ45" s="45"/>
      <c r="BR45" s="45" t="s">
        <v>344</v>
      </c>
      <c r="BS45" s="45"/>
      <c r="BT45" s="45"/>
      <c r="BU45" s="45"/>
      <c r="BV45" s="45"/>
      <c r="BW45" s="45"/>
      <c r="BX45" s="45"/>
      <c r="BY45" s="45" t="s">
        <v>344</v>
      </c>
      <c r="BZ45" s="45" t="s">
        <v>344</v>
      </c>
      <c r="CA45" s="45" t="s">
        <v>344</v>
      </c>
      <c r="CB45" s="18" t="s">
        <v>499</v>
      </c>
    </row>
    <row r="46" spans="1:80" ht="102">
      <c r="A46" s="42" t="s">
        <v>478</v>
      </c>
      <c r="B46" s="42" t="s">
        <v>479</v>
      </c>
      <c r="C46" s="43">
        <v>0.25</v>
      </c>
      <c r="D46" s="42" t="s">
        <v>480</v>
      </c>
      <c r="E46" s="43">
        <v>1</v>
      </c>
      <c r="F46" s="43">
        <v>1</v>
      </c>
      <c r="G46" s="43" t="s">
        <v>107</v>
      </c>
      <c r="H46" s="44" t="s">
        <v>106</v>
      </c>
      <c r="I46" s="44" t="s">
        <v>491</v>
      </c>
      <c r="J46" s="44" t="s">
        <v>492</v>
      </c>
      <c r="K46" s="44" t="s">
        <v>420</v>
      </c>
      <c r="L46" s="44" t="s">
        <v>141</v>
      </c>
      <c r="M46" s="44" t="s">
        <v>140</v>
      </c>
      <c r="N46" s="44" t="s">
        <v>250</v>
      </c>
      <c r="O46" s="45" t="s">
        <v>493</v>
      </c>
      <c r="P46" s="45" t="s">
        <v>420</v>
      </c>
      <c r="Q46" s="45" t="s">
        <v>459</v>
      </c>
      <c r="R46" s="45" t="s">
        <v>494</v>
      </c>
      <c r="S46" s="45" t="s">
        <v>251</v>
      </c>
      <c r="T46" s="45" t="s">
        <v>252</v>
      </c>
      <c r="U46" s="45" t="s">
        <v>171</v>
      </c>
      <c r="V46" s="46">
        <v>0</v>
      </c>
      <c r="W46" s="46">
        <v>0.1</v>
      </c>
      <c r="X46" s="46">
        <v>0.5</v>
      </c>
      <c r="Y46" s="46">
        <v>0.75</v>
      </c>
      <c r="Z46" s="46">
        <v>1</v>
      </c>
      <c r="AA46" s="46">
        <v>1</v>
      </c>
      <c r="AB46" s="45">
        <v>1212112028.25</v>
      </c>
      <c r="AC46" s="45" t="s">
        <v>445</v>
      </c>
      <c r="AD46" s="45" t="s">
        <v>500</v>
      </c>
      <c r="AE46" s="47">
        <v>450000000</v>
      </c>
      <c r="AF46" s="46">
        <v>0.37125281286886691</v>
      </c>
      <c r="AG46" s="45" t="s">
        <v>501</v>
      </c>
      <c r="AH46" s="48">
        <v>45323</v>
      </c>
      <c r="AI46" s="48">
        <v>45657</v>
      </c>
      <c r="AJ46" s="45" t="s">
        <v>502</v>
      </c>
      <c r="AK46" s="45" t="s">
        <v>498</v>
      </c>
      <c r="AL46" s="45"/>
      <c r="AM46" s="45"/>
      <c r="AN46" s="45"/>
      <c r="AO46" s="45"/>
      <c r="AP46" s="45"/>
      <c r="AQ46" s="45"/>
      <c r="AR46" s="45"/>
      <c r="AS46" s="45" t="s">
        <v>344</v>
      </c>
      <c r="AT46" s="45" t="s">
        <v>344</v>
      </c>
      <c r="AU46" s="45"/>
      <c r="AV46" s="45"/>
      <c r="AW46" s="45" t="s">
        <v>344</v>
      </c>
      <c r="AX46" s="45"/>
      <c r="AY46" s="45"/>
      <c r="AZ46" s="45"/>
      <c r="BA46" s="45"/>
      <c r="BB46" s="45"/>
      <c r="BC46" s="45" t="s">
        <v>344</v>
      </c>
      <c r="BD46" s="45" t="s">
        <v>344</v>
      </c>
      <c r="BE46" s="45" t="s">
        <v>344</v>
      </c>
      <c r="BF46" s="45"/>
      <c r="BG46" s="45" t="s">
        <v>344</v>
      </c>
      <c r="BH46" s="45" t="s">
        <v>344</v>
      </c>
      <c r="BI46" s="45" t="s">
        <v>344</v>
      </c>
      <c r="BJ46" s="45"/>
      <c r="BK46" s="45"/>
      <c r="BL46" s="45"/>
      <c r="BM46" s="45"/>
      <c r="BN46" s="45"/>
      <c r="BO46" s="45"/>
      <c r="BP46" s="45"/>
      <c r="BQ46" s="45"/>
      <c r="BR46" s="45" t="s">
        <v>344</v>
      </c>
      <c r="BS46" s="45"/>
      <c r="BT46" s="45"/>
      <c r="BU46" s="45"/>
      <c r="BV46" s="45"/>
      <c r="BW46" s="45"/>
      <c r="BX46" s="45"/>
      <c r="BY46" s="45" t="s">
        <v>344</v>
      </c>
      <c r="BZ46" s="45" t="s">
        <v>344</v>
      </c>
      <c r="CA46" s="45" t="s">
        <v>344</v>
      </c>
      <c r="CB46" s="18" t="s">
        <v>499</v>
      </c>
    </row>
    <row r="47" spans="1:80" ht="89.25">
      <c r="A47" s="49" t="s">
        <v>503</v>
      </c>
      <c r="B47" s="49" t="s">
        <v>504</v>
      </c>
      <c r="C47" s="50">
        <v>0.2</v>
      </c>
      <c r="D47" s="49" t="s">
        <v>505</v>
      </c>
      <c r="E47" s="51">
        <v>1</v>
      </c>
      <c r="F47" s="50">
        <v>1</v>
      </c>
      <c r="G47" s="50" t="s">
        <v>113</v>
      </c>
      <c r="H47" s="52" t="s">
        <v>112</v>
      </c>
      <c r="I47" s="52" t="s">
        <v>455</v>
      </c>
      <c r="J47" s="52" t="s">
        <v>506</v>
      </c>
      <c r="K47" s="52" t="s">
        <v>365</v>
      </c>
      <c r="L47" s="52" t="s">
        <v>66</v>
      </c>
      <c r="M47" s="52" t="s">
        <v>143</v>
      </c>
      <c r="N47" s="52" t="s">
        <v>180</v>
      </c>
      <c r="O47" s="11" t="s">
        <v>364</v>
      </c>
      <c r="P47" s="52" t="s">
        <v>365</v>
      </c>
      <c r="Q47" s="52" t="s">
        <v>507</v>
      </c>
      <c r="R47" s="52" t="s">
        <v>367</v>
      </c>
      <c r="S47" s="52" t="s">
        <v>181</v>
      </c>
      <c r="T47" s="52" t="s">
        <v>182</v>
      </c>
      <c r="U47" s="52" t="s">
        <v>171</v>
      </c>
      <c r="V47" s="52" t="s">
        <v>224</v>
      </c>
      <c r="W47" s="53">
        <v>0</v>
      </c>
      <c r="X47" s="53">
        <v>0.5</v>
      </c>
      <c r="Y47" s="53">
        <v>0.75</v>
      </c>
      <c r="Z47" s="53">
        <v>1</v>
      </c>
      <c r="AA47" s="53">
        <v>1</v>
      </c>
      <c r="AB47" s="54">
        <v>189750000</v>
      </c>
      <c r="AC47" s="52" t="s">
        <v>445</v>
      </c>
      <c r="AD47" s="52" t="s">
        <v>508</v>
      </c>
      <c r="AE47" s="54">
        <v>189750000</v>
      </c>
      <c r="AF47" s="53">
        <v>1</v>
      </c>
      <c r="AG47" s="52" t="s">
        <v>509</v>
      </c>
      <c r="AH47" s="55">
        <v>45383</v>
      </c>
      <c r="AI47" s="55">
        <v>45641</v>
      </c>
      <c r="AJ47" s="52" t="s">
        <v>510</v>
      </c>
      <c r="AK47" s="52" t="s">
        <v>372</v>
      </c>
      <c r="AL47" s="52"/>
      <c r="AM47" s="52"/>
      <c r="AN47" s="52"/>
      <c r="AO47" s="52"/>
      <c r="AP47" s="52"/>
      <c r="AQ47" s="52"/>
      <c r="AR47" s="52"/>
      <c r="AS47" s="52"/>
      <c r="AT47" s="52"/>
      <c r="AU47" s="52"/>
      <c r="AV47" s="52"/>
      <c r="AW47" s="52" t="s">
        <v>344</v>
      </c>
      <c r="AX47" s="52"/>
      <c r="AY47" s="52"/>
      <c r="AZ47" s="52" t="s">
        <v>344</v>
      </c>
      <c r="BA47" s="52" t="s">
        <v>344</v>
      </c>
      <c r="BB47" s="52"/>
      <c r="BC47" s="52" t="s">
        <v>344</v>
      </c>
      <c r="BD47" s="52"/>
      <c r="BE47" s="52" t="s">
        <v>344</v>
      </c>
      <c r="BF47" s="52"/>
      <c r="BG47" s="52" t="s">
        <v>344</v>
      </c>
      <c r="BH47" s="52"/>
      <c r="BI47" s="52"/>
      <c r="BJ47" s="52"/>
      <c r="BK47" s="52"/>
      <c r="BL47" s="52"/>
      <c r="BM47" s="52"/>
      <c r="BN47" s="52"/>
      <c r="BO47" s="52"/>
      <c r="BP47" s="52"/>
      <c r="BQ47" s="52"/>
      <c r="BR47" s="52"/>
      <c r="BS47" s="52"/>
      <c r="BT47" s="52"/>
      <c r="BU47" s="52"/>
      <c r="BV47" s="52"/>
      <c r="BW47" s="52"/>
      <c r="BX47" s="52"/>
      <c r="BY47" s="52"/>
      <c r="BZ47" s="52"/>
      <c r="CA47" s="52"/>
      <c r="CB47" s="18" t="s">
        <v>499</v>
      </c>
    </row>
    <row r="48" spans="1:80" ht="71.25">
      <c r="A48" s="49" t="s">
        <v>503</v>
      </c>
      <c r="B48" s="49" t="s">
        <v>504</v>
      </c>
      <c r="C48" s="50">
        <v>0.2</v>
      </c>
      <c r="D48" s="49" t="s">
        <v>505</v>
      </c>
      <c r="E48" s="51">
        <v>1</v>
      </c>
      <c r="F48" s="50">
        <v>1</v>
      </c>
      <c r="G48" s="50" t="s">
        <v>137</v>
      </c>
      <c r="H48" s="56" t="s">
        <v>136</v>
      </c>
      <c r="I48" s="56" t="s">
        <v>455</v>
      </c>
      <c r="J48" s="56" t="s">
        <v>456</v>
      </c>
      <c r="K48" s="56" t="s">
        <v>457</v>
      </c>
      <c r="L48" s="56" t="s">
        <v>81</v>
      </c>
      <c r="M48" s="56" t="s">
        <v>160</v>
      </c>
      <c r="N48" s="56" t="s">
        <v>226</v>
      </c>
      <c r="O48" s="52" t="s">
        <v>458</v>
      </c>
      <c r="P48" s="52" t="s">
        <v>457</v>
      </c>
      <c r="Q48" s="52" t="s">
        <v>459</v>
      </c>
      <c r="R48" s="52" t="s">
        <v>511</v>
      </c>
      <c r="S48" s="52" t="s">
        <v>227</v>
      </c>
      <c r="T48" s="52" t="s">
        <v>228</v>
      </c>
      <c r="U48" s="52" t="s">
        <v>171</v>
      </c>
      <c r="V48" s="53" t="s">
        <v>224</v>
      </c>
      <c r="W48" s="53">
        <v>0.25</v>
      </c>
      <c r="X48" s="53">
        <v>0.5</v>
      </c>
      <c r="Y48" s="53">
        <v>0.75</v>
      </c>
      <c r="Z48" s="53">
        <v>1</v>
      </c>
      <c r="AA48" s="53">
        <v>1</v>
      </c>
      <c r="AB48" s="54">
        <v>0</v>
      </c>
      <c r="AC48" s="53" t="s">
        <v>462</v>
      </c>
      <c r="AD48" s="52" t="s">
        <v>33</v>
      </c>
      <c r="AE48" s="54">
        <v>0</v>
      </c>
      <c r="AF48" s="53">
        <v>0.2</v>
      </c>
      <c r="AG48" s="52" t="s">
        <v>512</v>
      </c>
      <c r="AH48" s="55">
        <v>45292</v>
      </c>
      <c r="AI48" s="55">
        <v>45412</v>
      </c>
      <c r="AJ48" s="52" t="s">
        <v>513</v>
      </c>
      <c r="AK48" s="52" t="s">
        <v>343</v>
      </c>
      <c r="AL48" s="52" t="s">
        <v>344</v>
      </c>
      <c r="AM48" s="52"/>
      <c r="AN48" s="52"/>
      <c r="AO48" s="52"/>
      <c r="AP48" s="52"/>
      <c r="AQ48" s="52"/>
      <c r="AR48" s="52"/>
      <c r="AS48" s="52"/>
      <c r="AT48" s="52"/>
      <c r="AU48" s="52"/>
      <c r="AV48" s="52"/>
      <c r="AW48" s="52" t="s">
        <v>344</v>
      </c>
      <c r="AX48" s="52" t="s">
        <v>344</v>
      </c>
      <c r="AY48" s="52"/>
      <c r="AZ48" s="52" t="s">
        <v>344</v>
      </c>
      <c r="BA48" s="52" t="s">
        <v>344</v>
      </c>
      <c r="BB48" s="52" t="s">
        <v>344</v>
      </c>
      <c r="BC48" s="52" t="s">
        <v>344</v>
      </c>
      <c r="BD48" s="52" t="s">
        <v>344</v>
      </c>
      <c r="BE48" s="52" t="s">
        <v>344</v>
      </c>
      <c r="BF48" s="52"/>
      <c r="BG48" s="52"/>
      <c r="BH48" s="52"/>
      <c r="BI48" s="52" t="s">
        <v>344</v>
      </c>
      <c r="BJ48" s="52"/>
      <c r="BK48" s="52"/>
      <c r="BL48" s="52"/>
      <c r="BM48" s="52"/>
      <c r="BN48" s="52"/>
      <c r="BO48" s="52"/>
      <c r="BP48" s="52"/>
      <c r="BQ48" s="52"/>
      <c r="BR48" s="52"/>
      <c r="BS48" s="52"/>
      <c r="BT48" s="52"/>
      <c r="BU48" s="52"/>
      <c r="BV48" s="52"/>
      <c r="BW48" s="52"/>
      <c r="BX48" s="52"/>
      <c r="BY48" s="52"/>
      <c r="BZ48" s="52"/>
      <c r="CA48" s="52"/>
      <c r="CB48" s="18" t="s">
        <v>514</v>
      </c>
    </row>
    <row r="49" spans="1:80" ht="71.25">
      <c r="A49" s="49" t="s">
        <v>503</v>
      </c>
      <c r="B49" s="49" t="s">
        <v>504</v>
      </c>
      <c r="C49" s="50">
        <v>0.2</v>
      </c>
      <c r="D49" s="49" t="s">
        <v>505</v>
      </c>
      <c r="E49" s="51">
        <v>1</v>
      </c>
      <c r="F49" s="50">
        <v>1</v>
      </c>
      <c r="G49" s="50" t="s">
        <v>137</v>
      </c>
      <c r="H49" s="56" t="s">
        <v>136</v>
      </c>
      <c r="I49" s="56" t="s">
        <v>455</v>
      </c>
      <c r="J49" s="56" t="s">
        <v>456</v>
      </c>
      <c r="K49" s="56" t="s">
        <v>457</v>
      </c>
      <c r="L49" s="56" t="s">
        <v>81</v>
      </c>
      <c r="M49" s="56" t="s">
        <v>160</v>
      </c>
      <c r="N49" s="56" t="s">
        <v>226</v>
      </c>
      <c r="O49" s="52" t="s">
        <v>458</v>
      </c>
      <c r="P49" s="52" t="s">
        <v>457</v>
      </c>
      <c r="Q49" s="52" t="s">
        <v>459</v>
      </c>
      <c r="R49" s="52" t="s">
        <v>511</v>
      </c>
      <c r="S49" s="52" t="s">
        <v>227</v>
      </c>
      <c r="T49" s="52" t="s">
        <v>228</v>
      </c>
      <c r="U49" s="52" t="s">
        <v>171</v>
      </c>
      <c r="V49" s="53" t="s">
        <v>224</v>
      </c>
      <c r="W49" s="53">
        <v>0.25</v>
      </c>
      <c r="X49" s="53">
        <v>0.5</v>
      </c>
      <c r="Y49" s="53">
        <v>0.75</v>
      </c>
      <c r="Z49" s="53">
        <v>1</v>
      </c>
      <c r="AA49" s="53">
        <v>1</v>
      </c>
      <c r="AB49" s="54">
        <v>0</v>
      </c>
      <c r="AC49" s="53" t="s">
        <v>462</v>
      </c>
      <c r="AD49" s="52" t="s">
        <v>515</v>
      </c>
      <c r="AE49" s="54">
        <v>0</v>
      </c>
      <c r="AF49" s="53">
        <v>0.4</v>
      </c>
      <c r="AG49" s="52" t="s">
        <v>516</v>
      </c>
      <c r="AH49" s="55">
        <v>45292</v>
      </c>
      <c r="AI49" s="55">
        <v>45657</v>
      </c>
      <c r="AJ49" s="52" t="s">
        <v>513</v>
      </c>
      <c r="AK49" s="52" t="s">
        <v>343</v>
      </c>
      <c r="AL49" s="52"/>
      <c r="AM49" s="52"/>
      <c r="AN49" s="52"/>
      <c r="AO49" s="52"/>
      <c r="AP49" s="52"/>
      <c r="AQ49" s="52"/>
      <c r="AR49" s="52"/>
      <c r="AS49" s="52"/>
      <c r="AT49" s="52"/>
      <c r="AU49" s="52"/>
      <c r="AV49" s="52"/>
      <c r="AW49" s="52" t="s">
        <v>344</v>
      </c>
      <c r="AX49" s="52" t="s">
        <v>344</v>
      </c>
      <c r="AY49" s="52"/>
      <c r="AZ49" s="52" t="s">
        <v>344</v>
      </c>
      <c r="BA49" s="52" t="s">
        <v>344</v>
      </c>
      <c r="BB49" s="52" t="s">
        <v>344</v>
      </c>
      <c r="BC49" s="52" t="s">
        <v>344</v>
      </c>
      <c r="BD49" s="52" t="s">
        <v>344</v>
      </c>
      <c r="BE49" s="52" t="s">
        <v>344</v>
      </c>
      <c r="BF49" s="52"/>
      <c r="BG49" s="52"/>
      <c r="BH49" s="52"/>
      <c r="BI49" s="52" t="s">
        <v>344</v>
      </c>
      <c r="BJ49" s="52"/>
      <c r="BK49" s="52"/>
      <c r="BL49" s="52"/>
      <c r="BM49" s="52"/>
      <c r="BN49" s="52"/>
      <c r="BO49" s="52"/>
      <c r="BP49" s="52"/>
      <c r="BQ49" s="52"/>
      <c r="BR49" s="52"/>
      <c r="BS49" s="52"/>
      <c r="BT49" s="52"/>
      <c r="BU49" s="52"/>
      <c r="BV49" s="52"/>
      <c r="BW49" s="52"/>
      <c r="BX49" s="52"/>
      <c r="BY49" s="52"/>
      <c r="BZ49" s="52"/>
      <c r="CA49" s="52"/>
      <c r="CB49" s="18" t="s">
        <v>514</v>
      </c>
    </row>
    <row r="50" spans="1:80" ht="71.25">
      <c r="A50" s="49" t="s">
        <v>503</v>
      </c>
      <c r="B50" s="49" t="s">
        <v>504</v>
      </c>
      <c r="C50" s="50">
        <v>0.2</v>
      </c>
      <c r="D50" s="49" t="s">
        <v>505</v>
      </c>
      <c r="E50" s="51">
        <v>1</v>
      </c>
      <c r="F50" s="50">
        <v>1</v>
      </c>
      <c r="G50" s="50" t="s">
        <v>137</v>
      </c>
      <c r="H50" s="56" t="s">
        <v>136</v>
      </c>
      <c r="I50" s="56" t="s">
        <v>455</v>
      </c>
      <c r="J50" s="56" t="s">
        <v>456</v>
      </c>
      <c r="K50" s="56" t="s">
        <v>457</v>
      </c>
      <c r="L50" s="56" t="s">
        <v>81</v>
      </c>
      <c r="M50" s="56" t="s">
        <v>160</v>
      </c>
      <c r="N50" s="56" t="s">
        <v>226</v>
      </c>
      <c r="O50" s="52" t="s">
        <v>458</v>
      </c>
      <c r="P50" s="52" t="s">
        <v>457</v>
      </c>
      <c r="Q50" s="52" t="s">
        <v>459</v>
      </c>
      <c r="R50" s="52" t="s">
        <v>511</v>
      </c>
      <c r="S50" s="52" t="s">
        <v>227</v>
      </c>
      <c r="T50" s="52" t="s">
        <v>228</v>
      </c>
      <c r="U50" s="52" t="s">
        <v>171</v>
      </c>
      <c r="V50" s="53" t="s">
        <v>224</v>
      </c>
      <c r="W50" s="53">
        <v>0.25</v>
      </c>
      <c r="X50" s="53">
        <v>0.5</v>
      </c>
      <c r="Y50" s="53">
        <v>0.75</v>
      </c>
      <c r="Z50" s="53">
        <v>1</v>
      </c>
      <c r="AA50" s="53">
        <v>1</v>
      </c>
      <c r="AB50" s="54">
        <v>0</v>
      </c>
      <c r="AC50" s="53" t="s">
        <v>462</v>
      </c>
      <c r="AD50" s="52" t="s">
        <v>517</v>
      </c>
      <c r="AE50" s="54">
        <v>0</v>
      </c>
      <c r="AF50" s="53">
        <v>0.2</v>
      </c>
      <c r="AG50" s="52" t="s">
        <v>518</v>
      </c>
      <c r="AH50" s="55">
        <v>45292</v>
      </c>
      <c r="AI50" s="55">
        <v>45657</v>
      </c>
      <c r="AJ50" s="52" t="s">
        <v>513</v>
      </c>
      <c r="AK50" s="52" t="s">
        <v>343</v>
      </c>
      <c r="AL50" s="52"/>
      <c r="AM50" s="52"/>
      <c r="AN50" s="52"/>
      <c r="AO50" s="52"/>
      <c r="AP50" s="52"/>
      <c r="AQ50" s="52"/>
      <c r="AR50" s="52"/>
      <c r="AS50" s="52"/>
      <c r="AT50" s="52"/>
      <c r="AU50" s="52"/>
      <c r="AV50" s="52"/>
      <c r="AW50" s="52" t="s">
        <v>344</v>
      </c>
      <c r="AX50" s="52" t="s">
        <v>344</v>
      </c>
      <c r="AY50" s="52"/>
      <c r="AZ50" s="52" t="s">
        <v>344</v>
      </c>
      <c r="BA50" s="52" t="s">
        <v>344</v>
      </c>
      <c r="BB50" s="52" t="s">
        <v>344</v>
      </c>
      <c r="BC50" s="52" t="s">
        <v>344</v>
      </c>
      <c r="BD50" s="52" t="s">
        <v>344</v>
      </c>
      <c r="BE50" s="52" t="s">
        <v>344</v>
      </c>
      <c r="BF50" s="52"/>
      <c r="BG50" s="52"/>
      <c r="BH50" s="52"/>
      <c r="BI50" s="52" t="s">
        <v>344</v>
      </c>
      <c r="BJ50" s="52"/>
      <c r="BK50" s="52"/>
      <c r="BL50" s="52"/>
      <c r="BM50" s="52"/>
      <c r="BN50" s="52"/>
      <c r="BO50" s="52"/>
      <c r="BP50" s="52"/>
      <c r="BQ50" s="52"/>
      <c r="BR50" s="52"/>
      <c r="BS50" s="52"/>
      <c r="BT50" s="52"/>
      <c r="BU50" s="52"/>
      <c r="BV50" s="52"/>
      <c r="BW50" s="52"/>
      <c r="BX50" s="52"/>
      <c r="BY50" s="52"/>
      <c r="BZ50" s="52"/>
      <c r="CA50" s="52"/>
      <c r="CB50" s="18" t="s">
        <v>514</v>
      </c>
    </row>
    <row r="51" spans="1:80" ht="71.25">
      <c r="A51" s="49" t="s">
        <v>503</v>
      </c>
      <c r="B51" s="49" t="s">
        <v>504</v>
      </c>
      <c r="C51" s="50">
        <v>0.2</v>
      </c>
      <c r="D51" s="49" t="s">
        <v>505</v>
      </c>
      <c r="E51" s="51">
        <v>1</v>
      </c>
      <c r="F51" s="50">
        <v>1</v>
      </c>
      <c r="G51" s="50" t="s">
        <v>137</v>
      </c>
      <c r="H51" s="56" t="s">
        <v>136</v>
      </c>
      <c r="I51" s="56" t="s">
        <v>455</v>
      </c>
      <c r="J51" s="56" t="s">
        <v>456</v>
      </c>
      <c r="K51" s="56" t="s">
        <v>457</v>
      </c>
      <c r="L51" s="56" t="s">
        <v>81</v>
      </c>
      <c r="M51" s="56" t="s">
        <v>160</v>
      </c>
      <c r="N51" s="56" t="s">
        <v>226</v>
      </c>
      <c r="O51" s="52" t="s">
        <v>458</v>
      </c>
      <c r="P51" s="52" t="s">
        <v>457</v>
      </c>
      <c r="Q51" s="52" t="s">
        <v>459</v>
      </c>
      <c r="R51" s="52" t="s">
        <v>511</v>
      </c>
      <c r="S51" s="52" t="s">
        <v>227</v>
      </c>
      <c r="T51" s="52" t="s">
        <v>228</v>
      </c>
      <c r="U51" s="52" t="s">
        <v>171</v>
      </c>
      <c r="V51" s="53" t="s">
        <v>224</v>
      </c>
      <c r="W51" s="53">
        <v>0.25</v>
      </c>
      <c r="X51" s="53">
        <v>0.5</v>
      </c>
      <c r="Y51" s="53">
        <v>0.75</v>
      </c>
      <c r="Z51" s="53">
        <v>1</v>
      </c>
      <c r="AA51" s="53">
        <v>1</v>
      </c>
      <c r="AB51" s="54">
        <v>0</v>
      </c>
      <c r="AC51" s="53" t="s">
        <v>462</v>
      </c>
      <c r="AD51" s="52" t="s">
        <v>519</v>
      </c>
      <c r="AE51" s="54">
        <v>0</v>
      </c>
      <c r="AF51" s="53">
        <v>0.2</v>
      </c>
      <c r="AG51" s="52" t="s">
        <v>520</v>
      </c>
      <c r="AH51" s="55">
        <v>45292</v>
      </c>
      <c r="AI51" s="55">
        <v>45657</v>
      </c>
      <c r="AJ51" s="52" t="s">
        <v>513</v>
      </c>
      <c r="AK51" s="52" t="s">
        <v>343</v>
      </c>
      <c r="AL51" s="52"/>
      <c r="AM51" s="52"/>
      <c r="AN51" s="52"/>
      <c r="AO51" s="52"/>
      <c r="AP51" s="52"/>
      <c r="AQ51" s="52"/>
      <c r="AR51" s="52"/>
      <c r="AS51" s="52"/>
      <c r="AT51" s="52"/>
      <c r="AU51" s="52"/>
      <c r="AV51" s="52"/>
      <c r="AW51" s="52" t="s">
        <v>344</v>
      </c>
      <c r="AX51" s="52" t="s">
        <v>344</v>
      </c>
      <c r="AY51" s="52"/>
      <c r="AZ51" s="52" t="s">
        <v>344</v>
      </c>
      <c r="BA51" s="52" t="s">
        <v>344</v>
      </c>
      <c r="BB51" s="52" t="s">
        <v>344</v>
      </c>
      <c r="BC51" s="52" t="s">
        <v>344</v>
      </c>
      <c r="BD51" s="52" t="s">
        <v>344</v>
      </c>
      <c r="BE51" s="52" t="s">
        <v>344</v>
      </c>
      <c r="BF51" s="52"/>
      <c r="BG51" s="52"/>
      <c r="BH51" s="52"/>
      <c r="BI51" s="52" t="s">
        <v>344</v>
      </c>
      <c r="BJ51" s="52"/>
      <c r="BK51" s="52"/>
      <c r="BL51" s="52"/>
      <c r="BM51" s="52"/>
      <c r="BN51" s="52"/>
      <c r="BO51" s="52"/>
      <c r="BP51" s="52"/>
      <c r="BQ51" s="52"/>
      <c r="BR51" s="52"/>
      <c r="BS51" s="52"/>
      <c r="BT51" s="52"/>
      <c r="BU51" s="52"/>
      <c r="BV51" s="52"/>
      <c r="BW51" s="52"/>
      <c r="BX51" s="52"/>
      <c r="BY51" s="52"/>
      <c r="BZ51" s="52"/>
      <c r="CA51" s="52"/>
      <c r="CB51" s="18" t="s">
        <v>514</v>
      </c>
    </row>
    <row r="52" spans="1:80" ht="57">
      <c r="A52" s="49" t="s">
        <v>503</v>
      </c>
      <c r="B52" s="49" t="s">
        <v>504</v>
      </c>
      <c r="C52" s="50">
        <v>0.2</v>
      </c>
      <c r="D52" s="49" t="s">
        <v>505</v>
      </c>
      <c r="E52" s="51">
        <v>1</v>
      </c>
      <c r="F52" s="50">
        <v>1</v>
      </c>
      <c r="G52" s="50" t="s">
        <v>124</v>
      </c>
      <c r="H52" s="56" t="s">
        <v>123</v>
      </c>
      <c r="I52" s="56" t="s">
        <v>455</v>
      </c>
      <c r="J52" s="56" t="s">
        <v>521</v>
      </c>
      <c r="K52" s="56" t="s">
        <v>420</v>
      </c>
      <c r="L52" s="56" t="s">
        <v>148</v>
      </c>
      <c r="M52" s="52" t="s">
        <v>147</v>
      </c>
      <c r="N52" s="52" t="s">
        <v>197</v>
      </c>
      <c r="O52" s="52" t="s">
        <v>522</v>
      </c>
      <c r="P52" s="52" t="s">
        <v>420</v>
      </c>
      <c r="Q52" s="52" t="s">
        <v>459</v>
      </c>
      <c r="R52" s="52" t="s">
        <v>523</v>
      </c>
      <c r="S52" s="52" t="s">
        <v>198</v>
      </c>
      <c r="T52" s="52" t="s">
        <v>199</v>
      </c>
      <c r="U52" s="52" t="s">
        <v>171</v>
      </c>
      <c r="V52" s="53">
        <v>0.94</v>
      </c>
      <c r="W52" s="53">
        <v>0.15</v>
      </c>
      <c r="X52" s="53">
        <v>0.4</v>
      </c>
      <c r="Y52" s="53">
        <v>0.75</v>
      </c>
      <c r="Z52" s="53">
        <v>1</v>
      </c>
      <c r="AA52" s="53">
        <v>1</v>
      </c>
      <c r="AB52" s="54">
        <v>44000000</v>
      </c>
      <c r="AC52" s="52" t="s">
        <v>445</v>
      </c>
      <c r="AD52" s="52" t="s">
        <v>524</v>
      </c>
      <c r="AE52" s="54">
        <v>0</v>
      </c>
      <c r="AF52" s="53">
        <v>0.25</v>
      </c>
      <c r="AG52" s="52" t="s">
        <v>525</v>
      </c>
      <c r="AH52" s="55">
        <v>45321</v>
      </c>
      <c r="AI52" s="55">
        <v>45382</v>
      </c>
      <c r="AJ52" s="52" t="s">
        <v>526</v>
      </c>
      <c r="AK52" s="52" t="s">
        <v>343</v>
      </c>
      <c r="AL52" s="52" t="s">
        <v>344</v>
      </c>
      <c r="AM52" s="52"/>
      <c r="AN52" s="52"/>
      <c r="AO52" s="52"/>
      <c r="AP52" s="52"/>
      <c r="AQ52" s="52"/>
      <c r="AR52" s="52"/>
      <c r="AS52" s="52"/>
      <c r="AT52" s="52"/>
      <c r="AU52" s="52"/>
      <c r="AV52" s="52"/>
      <c r="AW52" s="52" t="s">
        <v>344</v>
      </c>
      <c r="AX52" s="52" t="s">
        <v>344</v>
      </c>
      <c r="AY52" s="52"/>
      <c r="AZ52" s="52" t="s">
        <v>344</v>
      </c>
      <c r="BA52" s="52" t="s">
        <v>344</v>
      </c>
      <c r="BB52" s="52" t="s">
        <v>344</v>
      </c>
      <c r="BC52" s="52" t="s">
        <v>344</v>
      </c>
      <c r="BD52" s="52" t="s">
        <v>344</v>
      </c>
      <c r="BE52" s="52" t="s">
        <v>344</v>
      </c>
      <c r="BF52" s="52" t="s">
        <v>344</v>
      </c>
      <c r="BG52" s="52"/>
      <c r="BH52" s="52" t="s">
        <v>344</v>
      </c>
      <c r="BI52" s="52" t="s">
        <v>344</v>
      </c>
      <c r="BJ52" s="52" t="s">
        <v>344</v>
      </c>
      <c r="BK52" s="52"/>
      <c r="BL52" s="52"/>
      <c r="BM52" s="52"/>
      <c r="BN52" s="52"/>
      <c r="BO52" s="52"/>
      <c r="BP52" s="52"/>
      <c r="BQ52" s="52"/>
      <c r="BR52" s="52"/>
      <c r="BS52" s="52"/>
      <c r="BT52" s="52"/>
      <c r="BU52" s="52"/>
      <c r="BV52" s="52"/>
      <c r="BW52" s="52"/>
      <c r="BX52" s="52"/>
      <c r="BY52" s="52"/>
      <c r="BZ52" s="52"/>
      <c r="CA52" s="52"/>
      <c r="CB52" s="18" t="s">
        <v>527</v>
      </c>
    </row>
    <row r="53" spans="1:80" ht="63.75">
      <c r="A53" s="49" t="s">
        <v>503</v>
      </c>
      <c r="B53" s="49" t="s">
        <v>504</v>
      </c>
      <c r="C53" s="50">
        <v>0.2</v>
      </c>
      <c r="D53" s="49" t="s">
        <v>505</v>
      </c>
      <c r="E53" s="51">
        <v>1</v>
      </c>
      <c r="F53" s="50">
        <v>1</v>
      </c>
      <c r="G53" s="50" t="s">
        <v>124</v>
      </c>
      <c r="H53" s="56" t="s">
        <v>123</v>
      </c>
      <c r="I53" s="56" t="s">
        <v>455</v>
      </c>
      <c r="J53" s="56" t="s">
        <v>521</v>
      </c>
      <c r="K53" s="56" t="s">
        <v>420</v>
      </c>
      <c r="L53" s="56" t="s">
        <v>148</v>
      </c>
      <c r="M53" s="52" t="s">
        <v>147</v>
      </c>
      <c r="N53" s="52" t="s">
        <v>197</v>
      </c>
      <c r="O53" s="52" t="s">
        <v>522</v>
      </c>
      <c r="P53" s="52" t="s">
        <v>420</v>
      </c>
      <c r="Q53" s="52" t="s">
        <v>459</v>
      </c>
      <c r="R53" s="52" t="s">
        <v>523</v>
      </c>
      <c r="S53" s="52" t="s">
        <v>198</v>
      </c>
      <c r="T53" s="52" t="s">
        <v>199</v>
      </c>
      <c r="U53" s="52" t="s">
        <v>171</v>
      </c>
      <c r="V53" s="53">
        <v>0.94</v>
      </c>
      <c r="W53" s="53">
        <v>0.15</v>
      </c>
      <c r="X53" s="53">
        <v>0.4</v>
      </c>
      <c r="Y53" s="53">
        <v>0.75</v>
      </c>
      <c r="Z53" s="53">
        <v>1</v>
      </c>
      <c r="AA53" s="53">
        <v>1</v>
      </c>
      <c r="AB53" s="54">
        <v>44000000</v>
      </c>
      <c r="AC53" s="52" t="s">
        <v>445</v>
      </c>
      <c r="AD53" s="52" t="s">
        <v>528</v>
      </c>
      <c r="AE53" s="54">
        <v>44000000</v>
      </c>
      <c r="AF53" s="53">
        <v>0.25</v>
      </c>
      <c r="AG53" s="52" t="s">
        <v>529</v>
      </c>
      <c r="AH53" s="55">
        <v>45323</v>
      </c>
      <c r="AI53" s="55">
        <v>45641</v>
      </c>
      <c r="AJ53" s="52" t="s">
        <v>530</v>
      </c>
      <c r="AK53" s="52" t="s">
        <v>343</v>
      </c>
      <c r="AL53" s="52"/>
      <c r="AM53" s="52" t="s">
        <v>344</v>
      </c>
      <c r="AN53" s="52" t="s">
        <v>344</v>
      </c>
      <c r="AO53" s="52"/>
      <c r="AP53" s="52"/>
      <c r="AQ53" s="52" t="s">
        <v>344</v>
      </c>
      <c r="AR53" s="52"/>
      <c r="AS53" s="52"/>
      <c r="AT53" s="52"/>
      <c r="AU53" s="52"/>
      <c r="AV53" s="52"/>
      <c r="AW53" s="52" t="s">
        <v>344</v>
      </c>
      <c r="AX53" s="52" t="s">
        <v>344</v>
      </c>
      <c r="AY53" s="52"/>
      <c r="AZ53" s="52" t="s">
        <v>344</v>
      </c>
      <c r="BA53" s="52" t="s">
        <v>344</v>
      </c>
      <c r="BB53" s="52" t="s">
        <v>344</v>
      </c>
      <c r="BC53" s="52" t="s">
        <v>344</v>
      </c>
      <c r="BD53" s="52" t="s">
        <v>344</v>
      </c>
      <c r="BE53" s="52" t="s">
        <v>344</v>
      </c>
      <c r="BF53" s="52" t="s">
        <v>344</v>
      </c>
      <c r="BG53" s="52"/>
      <c r="BH53" s="52" t="s">
        <v>344</v>
      </c>
      <c r="BI53" s="52" t="s">
        <v>344</v>
      </c>
      <c r="BJ53" s="52" t="s">
        <v>344</v>
      </c>
      <c r="BK53" s="52"/>
      <c r="BL53" s="52"/>
      <c r="BM53" s="52"/>
      <c r="BN53" s="52"/>
      <c r="BO53" s="52"/>
      <c r="BP53" s="52"/>
      <c r="BQ53" s="52"/>
      <c r="BR53" s="52" t="s">
        <v>344</v>
      </c>
      <c r="BS53" s="52"/>
      <c r="BT53" s="52"/>
      <c r="BU53" s="52"/>
      <c r="BV53" s="52"/>
      <c r="BW53" s="52"/>
      <c r="BX53" s="52"/>
      <c r="BY53" s="52"/>
      <c r="BZ53" s="52"/>
      <c r="CA53" s="52"/>
      <c r="CB53" s="18" t="s">
        <v>527</v>
      </c>
    </row>
    <row r="54" spans="1:80" ht="63.75">
      <c r="A54" s="49" t="s">
        <v>503</v>
      </c>
      <c r="B54" s="49" t="s">
        <v>504</v>
      </c>
      <c r="C54" s="50">
        <v>0.2</v>
      </c>
      <c r="D54" s="49" t="s">
        <v>505</v>
      </c>
      <c r="E54" s="51">
        <v>1</v>
      </c>
      <c r="F54" s="50">
        <v>1</v>
      </c>
      <c r="G54" s="50" t="s">
        <v>124</v>
      </c>
      <c r="H54" s="56" t="s">
        <v>123</v>
      </c>
      <c r="I54" s="56" t="s">
        <v>455</v>
      </c>
      <c r="J54" s="56" t="s">
        <v>521</v>
      </c>
      <c r="K54" s="56" t="s">
        <v>420</v>
      </c>
      <c r="L54" s="56" t="s">
        <v>148</v>
      </c>
      <c r="M54" s="52" t="s">
        <v>147</v>
      </c>
      <c r="N54" s="52" t="s">
        <v>197</v>
      </c>
      <c r="O54" s="52" t="s">
        <v>522</v>
      </c>
      <c r="P54" s="52" t="s">
        <v>420</v>
      </c>
      <c r="Q54" s="52" t="s">
        <v>459</v>
      </c>
      <c r="R54" s="52" t="s">
        <v>523</v>
      </c>
      <c r="S54" s="52" t="s">
        <v>198</v>
      </c>
      <c r="T54" s="52" t="s">
        <v>199</v>
      </c>
      <c r="U54" s="52" t="s">
        <v>171</v>
      </c>
      <c r="V54" s="53">
        <v>0.94</v>
      </c>
      <c r="W54" s="53">
        <v>0.15</v>
      </c>
      <c r="X54" s="53">
        <v>0.4</v>
      </c>
      <c r="Y54" s="53">
        <v>0.75</v>
      </c>
      <c r="Z54" s="53">
        <v>1</v>
      </c>
      <c r="AA54" s="53">
        <v>1</v>
      </c>
      <c r="AB54" s="54">
        <v>44000000</v>
      </c>
      <c r="AC54" s="52" t="s">
        <v>445</v>
      </c>
      <c r="AD54" s="52" t="s">
        <v>531</v>
      </c>
      <c r="AE54" s="54">
        <v>0</v>
      </c>
      <c r="AF54" s="53">
        <v>0.25</v>
      </c>
      <c r="AG54" s="52" t="s">
        <v>532</v>
      </c>
      <c r="AH54" s="55">
        <v>45383</v>
      </c>
      <c r="AI54" s="55">
        <v>45627</v>
      </c>
      <c r="AJ54" s="52" t="s">
        <v>530</v>
      </c>
      <c r="AK54" s="52" t="s">
        <v>343</v>
      </c>
      <c r="AL54" s="52" t="s">
        <v>344</v>
      </c>
      <c r="AM54" s="52"/>
      <c r="AN54" s="52"/>
      <c r="AO54" s="52"/>
      <c r="AP54" s="52"/>
      <c r="AQ54" s="52"/>
      <c r="AR54" s="52"/>
      <c r="AS54" s="52"/>
      <c r="AT54" s="52"/>
      <c r="AU54" s="52"/>
      <c r="AV54" s="52"/>
      <c r="AW54" s="52" t="s">
        <v>344</v>
      </c>
      <c r="AX54" s="52" t="s">
        <v>344</v>
      </c>
      <c r="AY54" s="52"/>
      <c r="AZ54" s="52" t="s">
        <v>344</v>
      </c>
      <c r="BA54" s="52" t="s">
        <v>344</v>
      </c>
      <c r="BB54" s="52" t="s">
        <v>344</v>
      </c>
      <c r="BC54" s="52" t="s">
        <v>344</v>
      </c>
      <c r="BD54" s="52" t="s">
        <v>344</v>
      </c>
      <c r="BE54" s="52" t="s">
        <v>344</v>
      </c>
      <c r="BF54" s="52" t="s">
        <v>344</v>
      </c>
      <c r="BG54" s="52"/>
      <c r="BH54" s="52" t="s">
        <v>344</v>
      </c>
      <c r="BI54" s="52" t="s">
        <v>344</v>
      </c>
      <c r="BJ54" s="52" t="s">
        <v>344</v>
      </c>
      <c r="BK54" s="52"/>
      <c r="BL54" s="52"/>
      <c r="BM54" s="52"/>
      <c r="BN54" s="52"/>
      <c r="BO54" s="52"/>
      <c r="BP54" s="52"/>
      <c r="BQ54" s="52"/>
      <c r="BR54" s="52"/>
      <c r="BS54" s="52"/>
      <c r="BT54" s="52"/>
      <c r="BU54" s="52"/>
      <c r="BV54" s="52"/>
      <c r="BW54" s="52"/>
      <c r="BX54" s="52"/>
      <c r="BY54" s="52"/>
      <c r="BZ54" s="52"/>
      <c r="CA54" s="52"/>
      <c r="CB54" s="18" t="s">
        <v>527</v>
      </c>
    </row>
    <row r="55" spans="1:80" ht="57">
      <c r="A55" s="49" t="s">
        <v>503</v>
      </c>
      <c r="B55" s="49" t="s">
        <v>504</v>
      </c>
      <c r="C55" s="50">
        <v>0.2</v>
      </c>
      <c r="D55" s="49" t="s">
        <v>505</v>
      </c>
      <c r="E55" s="51">
        <v>1</v>
      </c>
      <c r="F55" s="50">
        <v>1</v>
      </c>
      <c r="G55" s="50" t="s">
        <v>124</v>
      </c>
      <c r="H55" s="56" t="s">
        <v>123</v>
      </c>
      <c r="I55" s="56" t="s">
        <v>455</v>
      </c>
      <c r="J55" s="56" t="s">
        <v>521</v>
      </c>
      <c r="K55" s="56" t="s">
        <v>420</v>
      </c>
      <c r="L55" s="56" t="s">
        <v>148</v>
      </c>
      <c r="M55" s="52" t="s">
        <v>147</v>
      </c>
      <c r="N55" s="52" t="s">
        <v>197</v>
      </c>
      <c r="O55" s="52" t="s">
        <v>522</v>
      </c>
      <c r="P55" s="52" t="s">
        <v>420</v>
      </c>
      <c r="Q55" s="52" t="s">
        <v>459</v>
      </c>
      <c r="R55" s="52" t="s">
        <v>523</v>
      </c>
      <c r="S55" s="52" t="s">
        <v>198</v>
      </c>
      <c r="T55" s="52" t="s">
        <v>199</v>
      </c>
      <c r="U55" s="52" t="s">
        <v>171</v>
      </c>
      <c r="V55" s="53">
        <v>0.94</v>
      </c>
      <c r="W55" s="53">
        <v>0.15</v>
      </c>
      <c r="X55" s="53">
        <v>0.4</v>
      </c>
      <c r="Y55" s="53">
        <v>0.75</v>
      </c>
      <c r="Z55" s="53">
        <v>1</v>
      </c>
      <c r="AA55" s="53">
        <v>1</v>
      </c>
      <c r="AB55" s="54">
        <v>44000000</v>
      </c>
      <c r="AC55" s="52" t="s">
        <v>445</v>
      </c>
      <c r="AD55" s="52" t="s">
        <v>533</v>
      </c>
      <c r="AE55" s="54">
        <v>0</v>
      </c>
      <c r="AF55" s="53">
        <v>0.25</v>
      </c>
      <c r="AG55" s="52" t="s">
        <v>534</v>
      </c>
      <c r="AH55" s="55">
        <v>45383</v>
      </c>
      <c r="AI55" s="55">
        <v>45627</v>
      </c>
      <c r="AJ55" s="52" t="s">
        <v>521</v>
      </c>
      <c r="AK55" s="52" t="s">
        <v>343</v>
      </c>
      <c r="AL55" s="52"/>
      <c r="AM55" s="52"/>
      <c r="AN55" s="52"/>
      <c r="AO55" s="52"/>
      <c r="AP55" s="52"/>
      <c r="AQ55" s="52"/>
      <c r="AR55" s="52"/>
      <c r="AS55" s="52"/>
      <c r="AT55" s="52"/>
      <c r="AU55" s="52"/>
      <c r="AV55" s="52"/>
      <c r="AW55" s="52" t="s">
        <v>344</v>
      </c>
      <c r="AX55" s="52" t="s">
        <v>344</v>
      </c>
      <c r="AY55" s="52"/>
      <c r="AZ55" s="52" t="s">
        <v>344</v>
      </c>
      <c r="BA55" s="52" t="s">
        <v>344</v>
      </c>
      <c r="BB55" s="52" t="s">
        <v>344</v>
      </c>
      <c r="BC55" s="52" t="s">
        <v>344</v>
      </c>
      <c r="BD55" s="52" t="s">
        <v>344</v>
      </c>
      <c r="BE55" s="52" t="s">
        <v>344</v>
      </c>
      <c r="BF55" s="52" t="s">
        <v>344</v>
      </c>
      <c r="BG55" s="52"/>
      <c r="BH55" s="52" t="s">
        <v>344</v>
      </c>
      <c r="BI55" s="52" t="s">
        <v>344</v>
      </c>
      <c r="BJ55" s="52" t="s">
        <v>344</v>
      </c>
      <c r="BK55" s="52"/>
      <c r="BL55" s="52"/>
      <c r="BM55" s="52"/>
      <c r="BN55" s="52"/>
      <c r="BO55" s="52"/>
      <c r="BP55" s="52"/>
      <c r="BQ55" s="52"/>
      <c r="BR55" s="52"/>
      <c r="BS55" s="52"/>
      <c r="BT55" s="52"/>
      <c r="BU55" s="52"/>
      <c r="BV55" s="52"/>
      <c r="BW55" s="52"/>
      <c r="BX55" s="52"/>
      <c r="BY55" s="52"/>
      <c r="BZ55" s="52"/>
      <c r="CA55" s="52"/>
      <c r="CB55" s="18" t="s">
        <v>527</v>
      </c>
    </row>
    <row r="56" spans="1:80" ht="57">
      <c r="A56" s="49" t="s">
        <v>503</v>
      </c>
      <c r="B56" s="49" t="s">
        <v>504</v>
      </c>
      <c r="C56" s="50">
        <v>0.2</v>
      </c>
      <c r="D56" s="49" t="s">
        <v>505</v>
      </c>
      <c r="E56" s="51">
        <v>1</v>
      </c>
      <c r="F56" s="50">
        <v>1</v>
      </c>
      <c r="G56" s="50" t="s">
        <v>127</v>
      </c>
      <c r="H56" s="56" t="s">
        <v>126</v>
      </c>
      <c r="I56" s="56" t="s">
        <v>455</v>
      </c>
      <c r="J56" s="56" t="s">
        <v>535</v>
      </c>
      <c r="K56" s="57" t="s">
        <v>420</v>
      </c>
      <c r="L56" s="57" t="s">
        <v>22</v>
      </c>
      <c r="M56" s="52" t="s">
        <v>149</v>
      </c>
      <c r="N56" s="52" t="s">
        <v>200</v>
      </c>
      <c r="O56" s="52" t="s">
        <v>536</v>
      </c>
      <c r="P56" s="52" t="s">
        <v>420</v>
      </c>
      <c r="Q56" s="52" t="s">
        <v>459</v>
      </c>
      <c r="R56" s="52" t="s">
        <v>537</v>
      </c>
      <c r="S56" s="52" t="s">
        <v>26</v>
      </c>
      <c r="T56" s="52" t="s">
        <v>27</v>
      </c>
      <c r="U56" s="52" t="s">
        <v>171</v>
      </c>
      <c r="V56" s="52" t="s">
        <v>224</v>
      </c>
      <c r="W56" s="53">
        <v>1</v>
      </c>
      <c r="X56" s="53">
        <v>1</v>
      </c>
      <c r="Y56" s="53">
        <v>1</v>
      </c>
      <c r="Z56" s="53">
        <v>1</v>
      </c>
      <c r="AA56" s="53">
        <v>1</v>
      </c>
      <c r="AB56" s="54">
        <v>160000000</v>
      </c>
      <c r="AC56" s="58" t="s">
        <v>445</v>
      </c>
      <c r="AD56" s="52" t="s">
        <v>538</v>
      </c>
      <c r="AE56" s="54">
        <v>0</v>
      </c>
      <c r="AF56" s="53">
        <v>0.3</v>
      </c>
      <c r="AG56" s="52" t="s">
        <v>539</v>
      </c>
      <c r="AH56" s="55">
        <v>45292</v>
      </c>
      <c r="AI56" s="55">
        <v>45322</v>
      </c>
      <c r="AJ56" s="52" t="s">
        <v>540</v>
      </c>
      <c r="AK56" s="52" t="s">
        <v>343</v>
      </c>
      <c r="AL56" s="52" t="s">
        <v>344</v>
      </c>
      <c r="AM56" s="52"/>
      <c r="AN56" s="52"/>
      <c r="AO56" s="52"/>
      <c r="AP56" s="52"/>
      <c r="AQ56" s="52"/>
      <c r="AR56" s="52"/>
      <c r="AS56" s="52"/>
      <c r="AT56" s="52"/>
      <c r="AU56" s="52"/>
      <c r="AV56" s="52"/>
      <c r="AW56" s="52" t="s">
        <v>344</v>
      </c>
      <c r="AX56" s="52" t="s">
        <v>344</v>
      </c>
      <c r="AY56" s="52"/>
      <c r="AZ56" s="52" t="s">
        <v>344</v>
      </c>
      <c r="BA56" s="52" t="s">
        <v>344</v>
      </c>
      <c r="BB56" s="52" t="s">
        <v>344</v>
      </c>
      <c r="BC56" s="52" t="s">
        <v>344</v>
      </c>
      <c r="BD56" s="52" t="s">
        <v>344</v>
      </c>
      <c r="BE56" s="52" t="s">
        <v>344</v>
      </c>
      <c r="BF56" s="52" t="s">
        <v>344</v>
      </c>
      <c r="BG56" s="52"/>
      <c r="BH56" s="52" t="s">
        <v>344</v>
      </c>
      <c r="BI56" s="52" t="s">
        <v>344</v>
      </c>
      <c r="BJ56" s="52" t="s">
        <v>344</v>
      </c>
      <c r="BK56" s="52"/>
      <c r="BL56" s="52"/>
      <c r="BM56" s="52"/>
      <c r="BN56" s="52"/>
      <c r="BO56" s="52"/>
      <c r="BP56" s="52"/>
      <c r="BQ56" s="52"/>
      <c r="BR56" s="52"/>
      <c r="BS56" s="52" t="s">
        <v>344</v>
      </c>
      <c r="BT56" s="52" t="s">
        <v>344</v>
      </c>
      <c r="BU56" s="52" t="s">
        <v>344</v>
      </c>
      <c r="BV56" s="52" t="s">
        <v>344</v>
      </c>
      <c r="BW56" s="52" t="s">
        <v>344</v>
      </c>
      <c r="BX56" s="52" t="s">
        <v>344</v>
      </c>
      <c r="BY56" s="52"/>
      <c r="BZ56" s="52"/>
      <c r="CA56" s="52"/>
      <c r="CB56" s="18" t="s">
        <v>541</v>
      </c>
    </row>
    <row r="57" spans="1:80" ht="76.5">
      <c r="A57" s="49" t="s">
        <v>503</v>
      </c>
      <c r="B57" s="49" t="s">
        <v>504</v>
      </c>
      <c r="C57" s="50">
        <v>0.2</v>
      </c>
      <c r="D57" s="49" t="s">
        <v>505</v>
      </c>
      <c r="E57" s="51">
        <v>1</v>
      </c>
      <c r="F57" s="50">
        <v>1</v>
      </c>
      <c r="G57" s="50" t="s">
        <v>127</v>
      </c>
      <c r="H57" s="56" t="s">
        <v>126</v>
      </c>
      <c r="I57" s="56" t="s">
        <v>455</v>
      </c>
      <c r="J57" s="56" t="s">
        <v>535</v>
      </c>
      <c r="K57" s="57" t="s">
        <v>420</v>
      </c>
      <c r="L57" s="57" t="s">
        <v>152</v>
      </c>
      <c r="M57" s="52" t="s">
        <v>151</v>
      </c>
      <c r="N57" s="52" t="s">
        <v>203</v>
      </c>
      <c r="O57" s="52" t="s">
        <v>536</v>
      </c>
      <c r="P57" s="52" t="s">
        <v>420</v>
      </c>
      <c r="Q57" s="52" t="s">
        <v>459</v>
      </c>
      <c r="R57" s="52" t="s">
        <v>537</v>
      </c>
      <c r="S57" s="52" t="s">
        <v>204</v>
      </c>
      <c r="T57" s="52" t="s">
        <v>542</v>
      </c>
      <c r="U57" s="52" t="s">
        <v>171</v>
      </c>
      <c r="V57" s="52" t="s">
        <v>224</v>
      </c>
      <c r="W57" s="53">
        <v>0.25</v>
      </c>
      <c r="X57" s="53">
        <v>0.25</v>
      </c>
      <c r="Y57" s="53">
        <v>0.25</v>
      </c>
      <c r="Z57" s="53">
        <v>0.25</v>
      </c>
      <c r="AA57" s="53">
        <v>1</v>
      </c>
      <c r="AB57" s="54">
        <v>0</v>
      </c>
      <c r="AC57" s="59" t="s">
        <v>445</v>
      </c>
      <c r="AD57" s="52" t="s">
        <v>543</v>
      </c>
      <c r="AE57" s="54">
        <v>160000000</v>
      </c>
      <c r="AF57" s="53">
        <v>0.6</v>
      </c>
      <c r="AG57" s="52" t="s">
        <v>544</v>
      </c>
      <c r="AH57" s="55">
        <v>45323</v>
      </c>
      <c r="AI57" s="55">
        <v>45642</v>
      </c>
      <c r="AJ57" s="52" t="s">
        <v>540</v>
      </c>
      <c r="AK57" s="52" t="s">
        <v>343</v>
      </c>
      <c r="AL57" s="52"/>
      <c r="AM57" s="52" t="s">
        <v>344</v>
      </c>
      <c r="AN57" s="52" t="s">
        <v>344</v>
      </c>
      <c r="AO57" s="52"/>
      <c r="AP57" s="52"/>
      <c r="AQ57" s="52" t="s">
        <v>344</v>
      </c>
      <c r="AR57" s="52"/>
      <c r="AS57" s="52"/>
      <c r="AT57" s="52"/>
      <c r="AU57" s="52"/>
      <c r="AV57" s="52"/>
      <c r="AW57" s="52" t="s">
        <v>344</v>
      </c>
      <c r="AX57" s="52" t="s">
        <v>344</v>
      </c>
      <c r="AY57" s="52"/>
      <c r="AZ57" s="52" t="s">
        <v>344</v>
      </c>
      <c r="BA57" s="52" t="s">
        <v>344</v>
      </c>
      <c r="BB57" s="52" t="s">
        <v>344</v>
      </c>
      <c r="BC57" s="52" t="s">
        <v>344</v>
      </c>
      <c r="BD57" s="52" t="s">
        <v>344</v>
      </c>
      <c r="BE57" s="52" t="s">
        <v>344</v>
      </c>
      <c r="BF57" s="52" t="s">
        <v>344</v>
      </c>
      <c r="BG57" s="52"/>
      <c r="BH57" s="52" t="s">
        <v>344</v>
      </c>
      <c r="BI57" s="52" t="s">
        <v>344</v>
      </c>
      <c r="BJ57" s="52" t="s">
        <v>344</v>
      </c>
      <c r="BK57" s="52"/>
      <c r="BL57" s="52"/>
      <c r="BM57" s="52"/>
      <c r="BN57" s="52"/>
      <c r="BO57" s="52"/>
      <c r="BP57" s="52"/>
      <c r="BQ57" s="52"/>
      <c r="BR57" s="52" t="s">
        <v>344</v>
      </c>
      <c r="BS57" s="52" t="s">
        <v>344</v>
      </c>
      <c r="BT57" s="52" t="s">
        <v>344</v>
      </c>
      <c r="BU57" s="52" t="s">
        <v>344</v>
      </c>
      <c r="BV57" s="52" t="s">
        <v>344</v>
      </c>
      <c r="BW57" s="52" t="s">
        <v>344</v>
      </c>
      <c r="BX57" s="52" t="s">
        <v>344</v>
      </c>
      <c r="BY57" s="52"/>
      <c r="BZ57" s="52"/>
      <c r="CA57" s="52"/>
      <c r="CB57" s="18" t="s">
        <v>541</v>
      </c>
    </row>
    <row r="58" spans="1:80" ht="57">
      <c r="A58" s="49" t="s">
        <v>503</v>
      </c>
      <c r="B58" s="49" t="s">
        <v>504</v>
      </c>
      <c r="C58" s="50">
        <v>0.2</v>
      </c>
      <c r="D58" s="49" t="s">
        <v>505</v>
      </c>
      <c r="E58" s="51">
        <v>1</v>
      </c>
      <c r="F58" s="50">
        <v>1</v>
      </c>
      <c r="G58" s="50" t="s">
        <v>127</v>
      </c>
      <c r="H58" s="56" t="s">
        <v>126</v>
      </c>
      <c r="I58" s="56" t="s">
        <v>455</v>
      </c>
      <c r="J58" s="56" t="s">
        <v>535</v>
      </c>
      <c r="K58" s="57" t="s">
        <v>420</v>
      </c>
      <c r="L58" s="57" t="s">
        <v>50</v>
      </c>
      <c r="M58" s="52" t="s">
        <v>150</v>
      </c>
      <c r="N58" s="52" t="s">
        <v>201</v>
      </c>
      <c r="O58" s="52" t="s">
        <v>536</v>
      </c>
      <c r="P58" s="52" t="s">
        <v>420</v>
      </c>
      <c r="Q58" s="52" t="s">
        <v>459</v>
      </c>
      <c r="R58" s="52" t="s">
        <v>537</v>
      </c>
      <c r="S58" s="52" t="s">
        <v>51</v>
      </c>
      <c r="T58" s="52" t="s">
        <v>202</v>
      </c>
      <c r="U58" s="30" t="s">
        <v>171</v>
      </c>
      <c r="V58" s="52" t="s">
        <v>224</v>
      </c>
      <c r="W58" s="53">
        <v>0</v>
      </c>
      <c r="X58" s="53">
        <v>0</v>
      </c>
      <c r="Y58" s="53">
        <v>0</v>
      </c>
      <c r="Z58" s="53">
        <v>1</v>
      </c>
      <c r="AA58" s="53">
        <v>1</v>
      </c>
      <c r="AB58" s="54">
        <v>0</v>
      </c>
      <c r="AC58" s="60" t="s">
        <v>445</v>
      </c>
      <c r="AD58" s="52" t="s">
        <v>545</v>
      </c>
      <c r="AE58" s="54">
        <v>0</v>
      </c>
      <c r="AF58" s="53">
        <v>0.1</v>
      </c>
      <c r="AG58" s="52" t="s">
        <v>546</v>
      </c>
      <c r="AH58" s="55">
        <v>45643</v>
      </c>
      <c r="AI58" s="55">
        <v>45657</v>
      </c>
      <c r="AJ58" s="52" t="s">
        <v>540</v>
      </c>
      <c r="AK58" s="52" t="s">
        <v>343</v>
      </c>
      <c r="AL58" s="52"/>
      <c r="AM58" s="52"/>
      <c r="AN58" s="52"/>
      <c r="AO58" s="52"/>
      <c r="AP58" s="52"/>
      <c r="AQ58" s="52"/>
      <c r="AR58" s="52"/>
      <c r="AS58" s="52"/>
      <c r="AT58" s="52"/>
      <c r="AU58" s="52"/>
      <c r="AV58" s="52"/>
      <c r="AW58" s="52" t="s">
        <v>344</v>
      </c>
      <c r="AX58" s="52" t="s">
        <v>344</v>
      </c>
      <c r="AY58" s="52"/>
      <c r="AZ58" s="52" t="s">
        <v>344</v>
      </c>
      <c r="BA58" s="52" t="s">
        <v>344</v>
      </c>
      <c r="BB58" s="52" t="s">
        <v>344</v>
      </c>
      <c r="BC58" s="52" t="s">
        <v>344</v>
      </c>
      <c r="BD58" s="52" t="s">
        <v>344</v>
      </c>
      <c r="BE58" s="52" t="s">
        <v>344</v>
      </c>
      <c r="BF58" s="52" t="s">
        <v>344</v>
      </c>
      <c r="BG58" s="52"/>
      <c r="BH58" s="52" t="s">
        <v>344</v>
      </c>
      <c r="BI58" s="52" t="s">
        <v>344</v>
      </c>
      <c r="BJ58" s="52" t="s">
        <v>344</v>
      </c>
      <c r="BK58" s="52"/>
      <c r="BL58" s="52"/>
      <c r="BM58" s="52"/>
      <c r="BN58" s="52"/>
      <c r="BO58" s="52"/>
      <c r="BP58" s="52"/>
      <c r="BQ58" s="52"/>
      <c r="BR58" s="52"/>
      <c r="BS58" s="52" t="s">
        <v>344</v>
      </c>
      <c r="BT58" s="52" t="s">
        <v>344</v>
      </c>
      <c r="BU58" s="52" t="s">
        <v>344</v>
      </c>
      <c r="BV58" s="52" t="s">
        <v>344</v>
      </c>
      <c r="BW58" s="52" t="s">
        <v>344</v>
      </c>
      <c r="BX58" s="52" t="s">
        <v>344</v>
      </c>
      <c r="BY58" s="52"/>
      <c r="BZ58" s="52"/>
      <c r="CA58" s="52"/>
      <c r="CB58" s="18" t="s">
        <v>547</v>
      </c>
    </row>
    <row r="59" spans="1:80" ht="99.75">
      <c r="A59" s="49" t="s">
        <v>503</v>
      </c>
      <c r="B59" s="49" t="s">
        <v>504</v>
      </c>
      <c r="C59" s="50">
        <v>0.2</v>
      </c>
      <c r="D59" s="49" t="s">
        <v>505</v>
      </c>
      <c r="E59" s="51">
        <v>1</v>
      </c>
      <c r="F59" s="50">
        <v>1</v>
      </c>
      <c r="G59" s="50" t="s">
        <v>133</v>
      </c>
      <c r="H59" s="56" t="s">
        <v>132</v>
      </c>
      <c r="I59" s="56" t="s">
        <v>455</v>
      </c>
      <c r="J59" s="56" t="s">
        <v>548</v>
      </c>
      <c r="K59" s="56" t="s">
        <v>420</v>
      </c>
      <c r="L59" s="56" t="s">
        <v>13</v>
      </c>
      <c r="M59" s="52" t="s">
        <v>159</v>
      </c>
      <c r="N59" s="52" t="s">
        <v>214</v>
      </c>
      <c r="O59" s="52" t="s">
        <v>549</v>
      </c>
      <c r="P59" s="52" t="s">
        <v>420</v>
      </c>
      <c r="Q59" s="52" t="s">
        <v>459</v>
      </c>
      <c r="R59" s="52" t="s">
        <v>550</v>
      </c>
      <c r="S59" s="52" t="s">
        <v>215</v>
      </c>
      <c r="T59" s="52" t="s">
        <v>216</v>
      </c>
      <c r="U59" s="52" t="s">
        <v>171</v>
      </c>
      <c r="V59" s="52" t="s">
        <v>224</v>
      </c>
      <c r="W59" s="53">
        <v>0.25</v>
      </c>
      <c r="X59" s="53">
        <v>0.5</v>
      </c>
      <c r="Y59" s="53">
        <v>0.75</v>
      </c>
      <c r="Z59" s="53">
        <v>1</v>
      </c>
      <c r="AA59" s="53">
        <v>1</v>
      </c>
      <c r="AB59" s="61">
        <v>16000000</v>
      </c>
      <c r="AC59" s="58" t="s">
        <v>445</v>
      </c>
      <c r="AD59" s="52" t="s">
        <v>551</v>
      </c>
      <c r="AE59" s="54">
        <v>16000000</v>
      </c>
      <c r="AF59" s="53">
        <v>0.33</v>
      </c>
      <c r="AG59" s="52" t="s">
        <v>552</v>
      </c>
      <c r="AH59" s="55">
        <v>45323</v>
      </c>
      <c r="AI59" s="55">
        <v>45641</v>
      </c>
      <c r="AJ59" s="52" t="s">
        <v>553</v>
      </c>
      <c r="AK59" s="52" t="s">
        <v>343</v>
      </c>
      <c r="AL59" s="52"/>
      <c r="AM59" s="52" t="s">
        <v>344</v>
      </c>
      <c r="AN59" s="52" t="s">
        <v>344</v>
      </c>
      <c r="AO59" s="52"/>
      <c r="AP59" s="52"/>
      <c r="AQ59" s="52" t="s">
        <v>344</v>
      </c>
      <c r="AR59" s="52"/>
      <c r="AS59" s="52"/>
      <c r="AT59" s="52"/>
      <c r="AU59" s="52"/>
      <c r="AV59" s="52"/>
      <c r="AW59" s="52" t="s">
        <v>344</v>
      </c>
      <c r="AX59" s="52" t="s">
        <v>344</v>
      </c>
      <c r="AY59" s="52"/>
      <c r="AZ59" s="52" t="s">
        <v>344</v>
      </c>
      <c r="BA59" s="52" t="s">
        <v>344</v>
      </c>
      <c r="BB59" s="52" t="s">
        <v>344</v>
      </c>
      <c r="BC59" s="52" t="s">
        <v>344</v>
      </c>
      <c r="BD59" s="52" t="s">
        <v>344</v>
      </c>
      <c r="BE59" s="52" t="s">
        <v>344</v>
      </c>
      <c r="BF59" s="52" t="s">
        <v>344</v>
      </c>
      <c r="BG59" s="52"/>
      <c r="BH59" s="52" t="s">
        <v>344</v>
      </c>
      <c r="BI59" s="52" t="s">
        <v>344</v>
      </c>
      <c r="BJ59" s="52" t="s">
        <v>344</v>
      </c>
      <c r="BK59" s="52"/>
      <c r="BL59" s="52"/>
      <c r="BM59" s="52"/>
      <c r="BN59" s="52"/>
      <c r="BO59" s="52"/>
      <c r="BP59" s="52"/>
      <c r="BQ59" s="52"/>
      <c r="BR59" s="52" t="s">
        <v>344</v>
      </c>
      <c r="BS59" s="52"/>
      <c r="BT59" s="52"/>
      <c r="BU59" s="52"/>
      <c r="BV59" s="52"/>
      <c r="BW59" s="52"/>
      <c r="BX59" s="52"/>
      <c r="BY59" s="52"/>
      <c r="BZ59" s="52"/>
      <c r="CA59" s="52"/>
      <c r="CB59" s="18" t="s">
        <v>554</v>
      </c>
    </row>
    <row r="60" spans="1:80" ht="71.25">
      <c r="A60" s="49" t="s">
        <v>503</v>
      </c>
      <c r="B60" s="49" t="s">
        <v>504</v>
      </c>
      <c r="C60" s="50">
        <v>0.2</v>
      </c>
      <c r="D60" s="49" t="s">
        <v>505</v>
      </c>
      <c r="E60" s="51">
        <v>1</v>
      </c>
      <c r="F60" s="50">
        <v>1</v>
      </c>
      <c r="G60" s="50" t="s">
        <v>133</v>
      </c>
      <c r="H60" s="56" t="s">
        <v>132</v>
      </c>
      <c r="I60" s="56" t="s">
        <v>455</v>
      </c>
      <c r="J60" s="56" t="s">
        <v>548</v>
      </c>
      <c r="K60" s="56" t="s">
        <v>420</v>
      </c>
      <c r="L60" s="56" t="s">
        <v>158</v>
      </c>
      <c r="M60" s="52" t="s">
        <v>157</v>
      </c>
      <c r="N60" s="52" t="s">
        <v>211</v>
      </c>
      <c r="O60" s="52" t="s">
        <v>549</v>
      </c>
      <c r="P60" s="52" t="s">
        <v>420</v>
      </c>
      <c r="Q60" s="52" t="s">
        <v>459</v>
      </c>
      <c r="R60" s="52" t="s">
        <v>550</v>
      </c>
      <c r="S60" s="52" t="s">
        <v>212</v>
      </c>
      <c r="T60" s="52" t="s">
        <v>213</v>
      </c>
      <c r="U60" s="52" t="s">
        <v>171</v>
      </c>
      <c r="V60" s="52" t="s">
        <v>224</v>
      </c>
      <c r="W60" s="53">
        <v>0</v>
      </c>
      <c r="X60" s="53">
        <v>0.33</v>
      </c>
      <c r="Y60" s="53">
        <v>0.66</v>
      </c>
      <c r="Z60" s="53">
        <v>1</v>
      </c>
      <c r="AA60" s="53">
        <v>1</v>
      </c>
      <c r="AB60" s="62">
        <v>16000000</v>
      </c>
      <c r="AC60" s="59" t="s">
        <v>445</v>
      </c>
      <c r="AD60" s="52" t="s">
        <v>555</v>
      </c>
      <c r="AE60" s="54"/>
      <c r="AF60" s="53">
        <v>0.33</v>
      </c>
      <c r="AG60" s="52" t="s">
        <v>556</v>
      </c>
      <c r="AH60" s="55">
        <v>45383</v>
      </c>
      <c r="AI60" s="55">
        <v>45626</v>
      </c>
      <c r="AJ60" s="52" t="s">
        <v>553</v>
      </c>
      <c r="AK60" s="52" t="s">
        <v>343</v>
      </c>
      <c r="AL60" s="52"/>
      <c r="AM60" s="52" t="s">
        <v>344</v>
      </c>
      <c r="AN60" s="52" t="s">
        <v>344</v>
      </c>
      <c r="AO60" s="52"/>
      <c r="AP60" s="52"/>
      <c r="AQ60" s="52" t="s">
        <v>344</v>
      </c>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18" t="s">
        <v>557</v>
      </c>
    </row>
    <row r="61" spans="1:80" ht="71.25">
      <c r="A61" s="49" t="s">
        <v>503</v>
      </c>
      <c r="B61" s="49" t="s">
        <v>504</v>
      </c>
      <c r="C61" s="50">
        <v>0.2</v>
      </c>
      <c r="D61" s="49" t="s">
        <v>505</v>
      </c>
      <c r="E61" s="51">
        <v>1</v>
      </c>
      <c r="F61" s="50">
        <v>1</v>
      </c>
      <c r="G61" s="50" t="s">
        <v>133</v>
      </c>
      <c r="H61" s="56" t="s">
        <v>132</v>
      </c>
      <c r="I61" s="56" t="s">
        <v>455</v>
      </c>
      <c r="J61" s="56" t="s">
        <v>548</v>
      </c>
      <c r="K61" s="56" t="s">
        <v>420</v>
      </c>
      <c r="L61" s="56" t="s">
        <v>156</v>
      </c>
      <c r="M61" s="52" t="s">
        <v>155</v>
      </c>
      <c r="N61" s="52" t="s">
        <v>208</v>
      </c>
      <c r="O61" s="52" t="s">
        <v>549</v>
      </c>
      <c r="P61" s="52" t="s">
        <v>420</v>
      </c>
      <c r="Q61" s="52" t="s">
        <v>459</v>
      </c>
      <c r="R61" s="52" t="s">
        <v>550</v>
      </c>
      <c r="S61" s="52" t="s">
        <v>209</v>
      </c>
      <c r="T61" s="52" t="s">
        <v>210</v>
      </c>
      <c r="U61" s="52" t="s">
        <v>171</v>
      </c>
      <c r="V61" s="52" t="s">
        <v>224</v>
      </c>
      <c r="W61" s="53">
        <v>0.25</v>
      </c>
      <c r="X61" s="53">
        <v>0.5</v>
      </c>
      <c r="Y61" s="53">
        <v>0.75</v>
      </c>
      <c r="Z61" s="53">
        <v>1</v>
      </c>
      <c r="AA61" s="53">
        <v>1</v>
      </c>
      <c r="AB61" s="63">
        <v>16000000</v>
      </c>
      <c r="AC61" s="60" t="s">
        <v>445</v>
      </c>
      <c r="AD61" s="52" t="s">
        <v>558</v>
      </c>
      <c r="AE61" s="54">
        <v>0</v>
      </c>
      <c r="AF61" s="53">
        <v>0.34</v>
      </c>
      <c r="AG61" s="52" t="s">
        <v>559</v>
      </c>
      <c r="AH61" s="55">
        <v>45323</v>
      </c>
      <c r="AI61" s="55">
        <v>45641</v>
      </c>
      <c r="AJ61" s="52" t="s">
        <v>560</v>
      </c>
      <c r="AK61" s="52" t="s">
        <v>343</v>
      </c>
      <c r="AL61" s="52"/>
      <c r="AM61" s="52"/>
      <c r="AN61" s="52"/>
      <c r="AO61" s="52"/>
      <c r="AP61" s="52"/>
      <c r="AQ61" s="52"/>
      <c r="AR61" s="52"/>
      <c r="AS61" s="52"/>
      <c r="AT61" s="52"/>
      <c r="AU61" s="52"/>
      <c r="AV61" s="52"/>
      <c r="AW61" s="52" t="s">
        <v>344</v>
      </c>
      <c r="AX61" s="52" t="s">
        <v>344</v>
      </c>
      <c r="AY61" s="52"/>
      <c r="AZ61" s="52" t="s">
        <v>344</v>
      </c>
      <c r="BA61" s="52" t="s">
        <v>344</v>
      </c>
      <c r="BB61" s="52" t="s">
        <v>344</v>
      </c>
      <c r="BC61" s="52" t="s">
        <v>344</v>
      </c>
      <c r="BD61" s="52" t="s">
        <v>344</v>
      </c>
      <c r="BE61" s="52" t="s">
        <v>344</v>
      </c>
      <c r="BF61" s="52" t="s">
        <v>344</v>
      </c>
      <c r="BG61" s="52"/>
      <c r="BH61" s="52" t="s">
        <v>344</v>
      </c>
      <c r="BI61" s="52" t="s">
        <v>344</v>
      </c>
      <c r="BJ61" s="52" t="s">
        <v>344</v>
      </c>
      <c r="BK61" s="52"/>
      <c r="BL61" s="52"/>
      <c r="BM61" s="52"/>
      <c r="BN61" s="52"/>
      <c r="BO61" s="52"/>
      <c r="BP61" s="52"/>
      <c r="BQ61" s="52"/>
      <c r="BR61" s="52"/>
      <c r="BS61" s="52"/>
      <c r="BT61" s="52"/>
      <c r="BU61" s="52"/>
      <c r="BV61" s="52"/>
      <c r="BW61" s="52"/>
      <c r="BX61" s="52"/>
      <c r="BY61" s="52"/>
      <c r="BZ61" s="52"/>
      <c r="CA61" s="52"/>
      <c r="CB61" s="18" t="s">
        <v>561</v>
      </c>
    </row>
    <row r="62" spans="1:80" ht="57">
      <c r="A62" s="49" t="s">
        <v>503</v>
      </c>
      <c r="B62" s="49" t="s">
        <v>504</v>
      </c>
      <c r="C62" s="50">
        <v>0.2</v>
      </c>
      <c r="D62" s="49" t="s">
        <v>505</v>
      </c>
      <c r="E62" s="51">
        <v>1</v>
      </c>
      <c r="F62" s="50">
        <v>1</v>
      </c>
      <c r="G62" s="50" t="s">
        <v>120</v>
      </c>
      <c r="H62" s="56" t="s">
        <v>119</v>
      </c>
      <c r="I62" s="56" t="s">
        <v>455</v>
      </c>
      <c r="J62" s="56" t="s">
        <v>562</v>
      </c>
      <c r="K62" s="56" t="s">
        <v>457</v>
      </c>
      <c r="L62" s="56" t="s">
        <v>146</v>
      </c>
      <c r="M62" s="52" t="s">
        <v>145</v>
      </c>
      <c r="N62" s="52" t="s">
        <v>194</v>
      </c>
      <c r="O62" s="52" t="s">
        <v>563</v>
      </c>
      <c r="P62" s="52" t="s">
        <v>457</v>
      </c>
      <c r="Q62" s="52" t="s">
        <v>564</v>
      </c>
      <c r="R62" s="52" t="s">
        <v>565</v>
      </c>
      <c r="S62" s="52" t="s">
        <v>195</v>
      </c>
      <c r="T62" s="52" t="s">
        <v>196</v>
      </c>
      <c r="U62" s="52" t="s">
        <v>171</v>
      </c>
      <c r="V62" s="52">
        <v>0.98</v>
      </c>
      <c r="W62" s="53">
        <v>0.24</v>
      </c>
      <c r="X62" s="53">
        <v>0.45</v>
      </c>
      <c r="Y62" s="53">
        <v>0.83</v>
      </c>
      <c r="Z62" s="53">
        <v>1</v>
      </c>
      <c r="AA62" s="53">
        <v>1</v>
      </c>
      <c r="AB62" s="54">
        <v>0</v>
      </c>
      <c r="AC62" s="52" t="s">
        <v>445</v>
      </c>
      <c r="AD62" s="52" t="s">
        <v>566</v>
      </c>
      <c r="AE62" s="54">
        <v>0</v>
      </c>
      <c r="AF62" s="53">
        <v>0.5</v>
      </c>
      <c r="AG62" s="52" t="s">
        <v>567</v>
      </c>
      <c r="AH62" s="55">
        <v>45356</v>
      </c>
      <c r="AI62" s="55">
        <v>45382</v>
      </c>
      <c r="AJ62" s="52" t="s">
        <v>568</v>
      </c>
      <c r="AK62" s="52" t="s">
        <v>343</v>
      </c>
      <c r="AL62" s="52" t="s">
        <v>344</v>
      </c>
      <c r="AM62" s="52"/>
      <c r="AN62" s="52"/>
      <c r="AO62" s="52"/>
      <c r="AP62" s="52"/>
      <c r="AQ62" s="52"/>
      <c r="AR62" s="52"/>
      <c r="AS62" s="52"/>
      <c r="AT62" s="52"/>
      <c r="AU62" s="52"/>
      <c r="AV62" s="52"/>
      <c r="AW62" s="52" t="s">
        <v>344</v>
      </c>
      <c r="AX62" s="52" t="s">
        <v>344</v>
      </c>
      <c r="AY62" s="52"/>
      <c r="AZ62" s="52" t="s">
        <v>344</v>
      </c>
      <c r="BA62" s="52" t="s">
        <v>344</v>
      </c>
      <c r="BB62" s="52" t="s">
        <v>344</v>
      </c>
      <c r="BC62" s="52" t="s">
        <v>344</v>
      </c>
      <c r="BD62" s="52" t="s">
        <v>344</v>
      </c>
      <c r="BE62" s="52" t="s">
        <v>344</v>
      </c>
      <c r="BF62" s="52" t="s">
        <v>344</v>
      </c>
      <c r="BG62" s="52"/>
      <c r="BH62" s="52" t="s">
        <v>344</v>
      </c>
      <c r="BI62" s="52" t="s">
        <v>344</v>
      </c>
      <c r="BJ62" s="52" t="s">
        <v>344</v>
      </c>
      <c r="BK62" s="52"/>
      <c r="BL62" s="52"/>
      <c r="BM62" s="52"/>
      <c r="BN62" s="52"/>
      <c r="BO62" s="52"/>
      <c r="BP62" s="52"/>
      <c r="BQ62" s="52"/>
      <c r="BR62" s="52"/>
      <c r="BS62" s="52"/>
      <c r="BT62" s="52"/>
      <c r="BU62" s="52"/>
      <c r="BV62" s="52"/>
      <c r="BW62" s="52"/>
      <c r="BX62" s="52"/>
      <c r="BY62" s="52"/>
      <c r="BZ62" s="52"/>
      <c r="CA62" s="52"/>
      <c r="CB62" s="18" t="s">
        <v>541</v>
      </c>
    </row>
    <row r="63" spans="1:80" ht="57">
      <c r="A63" s="49" t="s">
        <v>503</v>
      </c>
      <c r="B63" s="49" t="s">
        <v>504</v>
      </c>
      <c r="C63" s="50">
        <v>0.2</v>
      </c>
      <c r="D63" s="49" t="s">
        <v>505</v>
      </c>
      <c r="E63" s="51">
        <v>1</v>
      </c>
      <c r="F63" s="50">
        <v>1</v>
      </c>
      <c r="G63" s="50" t="s">
        <v>120</v>
      </c>
      <c r="H63" s="56" t="s">
        <v>119</v>
      </c>
      <c r="I63" s="56" t="s">
        <v>455</v>
      </c>
      <c r="J63" s="56" t="s">
        <v>562</v>
      </c>
      <c r="K63" s="56" t="s">
        <v>457</v>
      </c>
      <c r="L63" s="56" t="s">
        <v>146</v>
      </c>
      <c r="M63" s="52" t="s">
        <v>145</v>
      </c>
      <c r="N63" s="52" t="s">
        <v>194</v>
      </c>
      <c r="O63" s="52" t="s">
        <v>563</v>
      </c>
      <c r="P63" s="52" t="s">
        <v>457</v>
      </c>
      <c r="Q63" s="52" t="s">
        <v>564</v>
      </c>
      <c r="R63" s="52" t="s">
        <v>565</v>
      </c>
      <c r="S63" s="52" t="s">
        <v>195</v>
      </c>
      <c r="T63" s="52" t="s">
        <v>196</v>
      </c>
      <c r="U63" s="52" t="s">
        <v>171</v>
      </c>
      <c r="V63" s="52">
        <v>0.98</v>
      </c>
      <c r="W63" s="53">
        <v>0.24</v>
      </c>
      <c r="X63" s="53">
        <v>0.45</v>
      </c>
      <c r="Y63" s="53">
        <v>0.83</v>
      </c>
      <c r="Z63" s="53">
        <v>1</v>
      </c>
      <c r="AA63" s="53">
        <v>1</v>
      </c>
      <c r="AB63" s="54">
        <v>0</v>
      </c>
      <c r="AC63" s="52" t="s">
        <v>445</v>
      </c>
      <c r="AD63" s="52" t="s">
        <v>569</v>
      </c>
      <c r="AE63" s="54">
        <v>0</v>
      </c>
      <c r="AF63" s="53">
        <v>0.5</v>
      </c>
      <c r="AG63" s="52" t="s">
        <v>570</v>
      </c>
      <c r="AH63" s="55">
        <v>45292</v>
      </c>
      <c r="AI63" s="55">
        <v>45641</v>
      </c>
      <c r="AJ63" s="52" t="s">
        <v>568</v>
      </c>
      <c r="AK63" s="52" t="s">
        <v>343</v>
      </c>
      <c r="AL63" s="52"/>
      <c r="AM63" s="52"/>
      <c r="AN63" s="52"/>
      <c r="AO63" s="52"/>
      <c r="AP63" s="52"/>
      <c r="AQ63" s="52"/>
      <c r="AR63" s="52"/>
      <c r="AS63" s="52"/>
      <c r="AT63" s="52"/>
      <c r="AU63" s="52"/>
      <c r="AV63" s="52"/>
      <c r="AW63" s="52" t="s">
        <v>344</v>
      </c>
      <c r="AX63" s="52" t="s">
        <v>344</v>
      </c>
      <c r="AY63" s="52"/>
      <c r="AZ63" s="52" t="s">
        <v>344</v>
      </c>
      <c r="BA63" s="52" t="s">
        <v>344</v>
      </c>
      <c r="BB63" s="52" t="s">
        <v>344</v>
      </c>
      <c r="BC63" s="52" t="s">
        <v>344</v>
      </c>
      <c r="BD63" s="52" t="s">
        <v>344</v>
      </c>
      <c r="BE63" s="52" t="s">
        <v>344</v>
      </c>
      <c r="BF63" s="52" t="s">
        <v>344</v>
      </c>
      <c r="BG63" s="52"/>
      <c r="BH63" s="52" t="s">
        <v>344</v>
      </c>
      <c r="BI63" s="52" t="s">
        <v>344</v>
      </c>
      <c r="BJ63" s="52" t="s">
        <v>344</v>
      </c>
      <c r="BK63" s="52"/>
      <c r="BL63" s="52"/>
      <c r="BM63" s="52"/>
      <c r="BN63" s="52"/>
      <c r="BO63" s="52"/>
      <c r="BP63" s="52"/>
      <c r="BQ63" s="52"/>
      <c r="BR63" s="52"/>
      <c r="BS63" s="52"/>
      <c r="BT63" s="52"/>
      <c r="BU63" s="52"/>
      <c r="BV63" s="52"/>
      <c r="BW63" s="52"/>
      <c r="BX63" s="52"/>
      <c r="BY63" s="52"/>
      <c r="BZ63" s="52"/>
      <c r="CA63" s="52"/>
      <c r="CB63" s="18" t="s">
        <v>541</v>
      </c>
    </row>
    <row r="64" spans="1:80" ht="63.75">
      <c r="A64" s="49" t="s">
        <v>503</v>
      </c>
      <c r="B64" s="49" t="s">
        <v>504</v>
      </c>
      <c r="C64" s="50">
        <v>0.2</v>
      </c>
      <c r="D64" s="49" t="s">
        <v>505</v>
      </c>
      <c r="E64" s="51">
        <v>1</v>
      </c>
      <c r="F64" s="50">
        <v>1</v>
      </c>
      <c r="G64" s="50" t="s">
        <v>116</v>
      </c>
      <c r="H64" s="56" t="s">
        <v>115</v>
      </c>
      <c r="I64" s="56" t="s">
        <v>455</v>
      </c>
      <c r="J64" s="56" t="s">
        <v>571</v>
      </c>
      <c r="K64" s="56" t="s">
        <v>457</v>
      </c>
      <c r="L64" s="56" t="s">
        <v>18</v>
      </c>
      <c r="M64" s="52" t="s">
        <v>144</v>
      </c>
      <c r="N64" s="52" t="s">
        <v>21</v>
      </c>
      <c r="O64" s="52" t="s">
        <v>572</v>
      </c>
      <c r="P64" s="52" t="s">
        <v>457</v>
      </c>
      <c r="Q64" s="52" t="s">
        <v>459</v>
      </c>
      <c r="R64" s="52" t="s">
        <v>573</v>
      </c>
      <c r="S64" s="52" t="s">
        <v>192</v>
      </c>
      <c r="T64" s="52" t="s">
        <v>193</v>
      </c>
      <c r="U64" s="52" t="s">
        <v>171</v>
      </c>
      <c r="V64" s="53">
        <v>1</v>
      </c>
      <c r="W64" s="53">
        <v>0.05</v>
      </c>
      <c r="X64" s="53">
        <v>0.3</v>
      </c>
      <c r="Y64" s="53">
        <v>0.8</v>
      </c>
      <c r="Z64" s="53">
        <v>1</v>
      </c>
      <c r="AA64" s="53">
        <v>1</v>
      </c>
      <c r="AB64" s="54">
        <v>0</v>
      </c>
      <c r="AC64" s="52">
        <v>0</v>
      </c>
      <c r="AD64" s="52" t="s">
        <v>574</v>
      </c>
      <c r="AE64" s="54">
        <v>0</v>
      </c>
      <c r="AF64" s="53">
        <v>0.5</v>
      </c>
      <c r="AG64" s="52" t="s">
        <v>575</v>
      </c>
      <c r="AH64" s="55">
        <v>45366</v>
      </c>
      <c r="AI64" s="55">
        <v>45596</v>
      </c>
      <c r="AJ64" s="52" t="s">
        <v>576</v>
      </c>
      <c r="AK64" s="52" t="s">
        <v>343</v>
      </c>
      <c r="AL64" s="52"/>
      <c r="AM64" s="52"/>
      <c r="AN64" s="52"/>
      <c r="AO64" s="52"/>
      <c r="AP64" s="52"/>
      <c r="AQ64" s="52"/>
      <c r="AR64" s="52"/>
      <c r="AS64" s="52"/>
      <c r="AT64" s="52"/>
      <c r="AU64" s="52"/>
      <c r="AV64" s="52"/>
      <c r="AW64" s="52" t="s">
        <v>344</v>
      </c>
      <c r="AX64" s="52" t="s">
        <v>344</v>
      </c>
      <c r="AY64" s="52"/>
      <c r="AZ64" s="52" t="s">
        <v>344</v>
      </c>
      <c r="BA64" s="52" t="s">
        <v>344</v>
      </c>
      <c r="BB64" s="52" t="s">
        <v>344</v>
      </c>
      <c r="BC64" s="52" t="s">
        <v>344</v>
      </c>
      <c r="BD64" s="52" t="s">
        <v>344</v>
      </c>
      <c r="BE64" s="52" t="s">
        <v>344</v>
      </c>
      <c r="BF64" s="52" t="s">
        <v>344</v>
      </c>
      <c r="BG64" s="52"/>
      <c r="BH64" s="52" t="s">
        <v>344</v>
      </c>
      <c r="BI64" s="52" t="s">
        <v>344</v>
      </c>
      <c r="BJ64" s="52" t="s">
        <v>344</v>
      </c>
      <c r="BK64" s="52"/>
      <c r="BL64" s="52"/>
      <c r="BM64" s="52"/>
      <c r="BN64" s="52"/>
      <c r="BO64" s="52"/>
      <c r="BP64" s="52"/>
      <c r="BQ64" s="52"/>
      <c r="BR64" s="52"/>
      <c r="BS64" s="52"/>
      <c r="BT64" s="52"/>
      <c r="BU64" s="52"/>
      <c r="BV64" s="52"/>
      <c r="BW64" s="52"/>
      <c r="BX64" s="52"/>
      <c r="BY64" s="52"/>
      <c r="BZ64" s="52"/>
      <c r="CA64" s="52"/>
      <c r="CB64" s="18" t="s">
        <v>541</v>
      </c>
    </row>
    <row r="65" spans="1:80" ht="85.5">
      <c r="A65" s="49" t="s">
        <v>503</v>
      </c>
      <c r="B65" s="49" t="s">
        <v>504</v>
      </c>
      <c r="C65" s="50">
        <v>0.2</v>
      </c>
      <c r="D65" s="49" t="s">
        <v>505</v>
      </c>
      <c r="E65" s="51">
        <v>1</v>
      </c>
      <c r="F65" s="50">
        <v>1</v>
      </c>
      <c r="G65" s="50" t="s">
        <v>116</v>
      </c>
      <c r="H65" s="56" t="s">
        <v>115</v>
      </c>
      <c r="I65" s="56" t="s">
        <v>455</v>
      </c>
      <c r="J65" s="56" t="s">
        <v>571</v>
      </c>
      <c r="K65" s="56" t="s">
        <v>457</v>
      </c>
      <c r="L65" s="56" t="s">
        <v>18</v>
      </c>
      <c r="M65" s="52" t="s">
        <v>144</v>
      </c>
      <c r="N65" s="52" t="s">
        <v>21</v>
      </c>
      <c r="O65" s="52" t="s">
        <v>572</v>
      </c>
      <c r="P65" s="52" t="s">
        <v>457</v>
      </c>
      <c r="Q65" s="52" t="s">
        <v>459</v>
      </c>
      <c r="R65" s="52" t="s">
        <v>573</v>
      </c>
      <c r="S65" s="52" t="s">
        <v>192</v>
      </c>
      <c r="T65" s="52" t="s">
        <v>193</v>
      </c>
      <c r="U65" s="52" t="s">
        <v>171</v>
      </c>
      <c r="V65" s="53">
        <v>1</v>
      </c>
      <c r="W65" s="53">
        <v>0.05</v>
      </c>
      <c r="X65" s="53">
        <v>0.3</v>
      </c>
      <c r="Y65" s="53">
        <v>0.8</v>
      </c>
      <c r="Z65" s="53">
        <v>1</v>
      </c>
      <c r="AA65" s="53">
        <v>1</v>
      </c>
      <c r="AB65" s="54">
        <v>0</v>
      </c>
      <c r="AC65" s="52">
        <v>0</v>
      </c>
      <c r="AD65" s="52" t="s">
        <v>577</v>
      </c>
      <c r="AE65" s="54">
        <v>0</v>
      </c>
      <c r="AF65" s="53">
        <v>0.5</v>
      </c>
      <c r="AG65" s="52" t="s">
        <v>578</v>
      </c>
      <c r="AH65" s="55">
        <v>45366</v>
      </c>
      <c r="AI65" s="55">
        <v>45596</v>
      </c>
      <c r="AJ65" s="52" t="s">
        <v>576</v>
      </c>
      <c r="AK65" s="52" t="s">
        <v>343</v>
      </c>
      <c r="AL65" s="52"/>
      <c r="AM65" s="52"/>
      <c r="AN65" s="52"/>
      <c r="AO65" s="52"/>
      <c r="AP65" s="52"/>
      <c r="AQ65" s="52"/>
      <c r="AR65" s="52"/>
      <c r="AS65" s="52"/>
      <c r="AT65" s="52"/>
      <c r="AU65" s="52"/>
      <c r="AV65" s="52"/>
      <c r="AW65" s="52" t="s">
        <v>344</v>
      </c>
      <c r="AX65" s="52" t="s">
        <v>344</v>
      </c>
      <c r="AY65" s="52"/>
      <c r="AZ65" s="52" t="s">
        <v>344</v>
      </c>
      <c r="BA65" s="52" t="s">
        <v>344</v>
      </c>
      <c r="BB65" s="52" t="s">
        <v>344</v>
      </c>
      <c r="BC65" s="52" t="s">
        <v>344</v>
      </c>
      <c r="BD65" s="52" t="s">
        <v>344</v>
      </c>
      <c r="BE65" s="52" t="s">
        <v>344</v>
      </c>
      <c r="BF65" s="52" t="s">
        <v>344</v>
      </c>
      <c r="BG65" s="52"/>
      <c r="BH65" s="52" t="s">
        <v>344</v>
      </c>
      <c r="BI65" s="52" t="s">
        <v>344</v>
      </c>
      <c r="BJ65" s="52" t="s">
        <v>344</v>
      </c>
      <c r="BK65" s="52"/>
      <c r="BL65" s="52"/>
      <c r="BM65" s="52"/>
      <c r="BN65" s="52"/>
      <c r="BO65" s="52"/>
      <c r="BP65" s="52"/>
      <c r="BQ65" s="52"/>
      <c r="BR65" s="52"/>
      <c r="BS65" s="52"/>
      <c r="BT65" s="52"/>
      <c r="BU65" s="52"/>
      <c r="BV65" s="52"/>
      <c r="BW65" s="52"/>
      <c r="BX65" s="52"/>
      <c r="BY65" s="52"/>
      <c r="BZ65" s="52"/>
      <c r="CA65" s="52"/>
      <c r="CB65" s="18" t="s">
        <v>579</v>
      </c>
    </row>
    <row r="66" spans="1:80" ht="57">
      <c r="A66" s="49" t="s">
        <v>503</v>
      </c>
      <c r="B66" s="49" t="s">
        <v>504</v>
      </c>
      <c r="C66" s="50">
        <v>0.2</v>
      </c>
      <c r="D66" s="49" t="s">
        <v>505</v>
      </c>
      <c r="E66" s="51">
        <v>1</v>
      </c>
      <c r="F66" s="50">
        <v>1</v>
      </c>
      <c r="G66" s="50" t="s">
        <v>110</v>
      </c>
      <c r="H66" s="56" t="s">
        <v>109</v>
      </c>
      <c r="I66" s="56" t="s">
        <v>142</v>
      </c>
      <c r="J66" s="56" t="s">
        <v>580</v>
      </c>
      <c r="K66" s="56" t="s">
        <v>420</v>
      </c>
      <c r="L66" s="56" t="s">
        <v>54</v>
      </c>
      <c r="M66" s="52" t="s">
        <v>142</v>
      </c>
      <c r="N66" s="52" t="s">
        <v>177</v>
      </c>
      <c r="O66" s="52" t="s">
        <v>581</v>
      </c>
      <c r="P66" s="52" t="s">
        <v>420</v>
      </c>
      <c r="Q66" s="52" t="s">
        <v>459</v>
      </c>
      <c r="R66" s="52" t="s">
        <v>582</v>
      </c>
      <c r="S66" s="52" t="s">
        <v>178</v>
      </c>
      <c r="T66" s="52" t="s">
        <v>179</v>
      </c>
      <c r="U66" s="52" t="s">
        <v>171</v>
      </c>
      <c r="V66" s="52" t="s">
        <v>583</v>
      </c>
      <c r="W66" s="53">
        <v>1</v>
      </c>
      <c r="X66" s="53">
        <v>1</v>
      </c>
      <c r="Y66" s="53">
        <v>1</v>
      </c>
      <c r="Z66" s="53">
        <v>1</v>
      </c>
      <c r="AA66" s="53">
        <v>1</v>
      </c>
      <c r="AB66" s="54">
        <v>0</v>
      </c>
      <c r="AC66" s="52">
        <v>0</v>
      </c>
      <c r="AD66" s="52" t="s">
        <v>584</v>
      </c>
      <c r="AE66" s="54">
        <v>0</v>
      </c>
      <c r="AF66" s="53">
        <v>0.5</v>
      </c>
      <c r="AG66" s="52" t="s">
        <v>585</v>
      </c>
      <c r="AH66" s="55">
        <v>45292</v>
      </c>
      <c r="AI66" s="55">
        <v>45657</v>
      </c>
      <c r="AJ66" s="52" t="s">
        <v>586</v>
      </c>
      <c r="AK66" s="52" t="s">
        <v>587</v>
      </c>
      <c r="AL66" s="52"/>
      <c r="AM66" s="52"/>
      <c r="AN66" s="52"/>
      <c r="AO66" s="52"/>
      <c r="AP66" s="52"/>
      <c r="AQ66" s="52"/>
      <c r="AR66" s="52"/>
      <c r="AS66" s="52"/>
      <c r="AT66" s="52"/>
      <c r="AU66" s="52"/>
      <c r="AV66" s="52"/>
      <c r="AW66" s="52" t="s">
        <v>344</v>
      </c>
      <c r="AX66" s="52" t="s">
        <v>344</v>
      </c>
      <c r="AY66" s="52"/>
      <c r="AZ66" s="52" t="s">
        <v>344</v>
      </c>
      <c r="BA66" s="52" t="s">
        <v>344</v>
      </c>
      <c r="BB66" s="52" t="s">
        <v>344</v>
      </c>
      <c r="BC66" s="52" t="s">
        <v>344</v>
      </c>
      <c r="BD66" s="52" t="s">
        <v>344</v>
      </c>
      <c r="BE66" s="52" t="s">
        <v>344</v>
      </c>
      <c r="BF66" s="52" t="s">
        <v>344</v>
      </c>
      <c r="BG66" s="52"/>
      <c r="BH66" s="52" t="s">
        <v>344</v>
      </c>
      <c r="BI66" s="52" t="s">
        <v>344</v>
      </c>
      <c r="BJ66" s="52" t="s">
        <v>344</v>
      </c>
      <c r="BK66" s="52"/>
      <c r="BL66" s="52"/>
      <c r="BM66" s="52"/>
      <c r="BN66" s="52"/>
      <c r="BO66" s="52"/>
      <c r="BP66" s="52"/>
      <c r="BQ66" s="52"/>
      <c r="BR66" s="52"/>
      <c r="BS66" s="52"/>
      <c r="BT66" s="52"/>
      <c r="BU66" s="52"/>
      <c r="BV66" s="52"/>
      <c r="BW66" s="52"/>
      <c r="BX66" s="52"/>
      <c r="BY66" s="52"/>
      <c r="BZ66" s="52"/>
      <c r="CA66" s="52"/>
      <c r="CB66" s="18" t="s">
        <v>541</v>
      </c>
    </row>
    <row r="67" spans="1:80" ht="57">
      <c r="A67" s="49" t="s">
        <v>503</v>
      </c>
      <c r="B67" s="49" t="s">
        <v>504</v>
      </c>
      <c r="C67" s="50">
        <v>0.2</v>
      </c>
      <c r="D67" s="49" t="s">
        <v>505</v>
      </c>
      <c r="E67" s="51">
        <v>1</v>
      </c>
      <c r="F67" s="50">
        <v>1</v>
      </c>
      <c r="G67" s="50" t="s">
        <v>110</v>
      </c>
      <c r="H67" s="56" t="s">
        <v>109</v>
      </c>
      <c r="I67" s="56" t="s">
        <v>142</v>
      </c>
      <c r="J67" s="56" t="s">
        <v>580</v>
      </c>
      <c r="K67" s="56" t="s">
        <v>420</v>
      </c>
      <c r="L67" s="56" t="s">
        <v>54</v>
      </c>
      <c r="M67" s="52" t="s">
        <v>142</v>
      </c>
      <c r="N67" s="52" t="s">
        <v>177</v>
      </c>
      <c r="O67" s="52" t="s">
        <v>581</v>
      </c>
      <c r="P67" s="52" t="s">
        <v>420</v>
      </c>
      <c r="Q67" s="52" t="s">
        <v>459</v>
      </c>
      <c r="R67" s="52" t="s">
        <v>582</v>
      </c>
      <c r="S67" s="52" t="s">
        <v>178</v>
      </c>
      <c r="T67" s="52" t="s">
        <v>179</v>
      </c>
      <c r="U67" s="52" t="s">
        <v>171</v>
      </c>
      <c r="V67" s="52" t="s">
        <v>583</v>
      </c>
      <c r="W67" s="53">
        <v>1</v>
      </c>
      <c r="X67" s="53">
        <v>1</v>
      </c>
      <c r="Y67" s="53">
        <v>1</v>
      </c>
      <c r="Z67" s="53">
        <v>1</v>
      </c>
      <c r="AA67" s="53">
        <v>1</v>
      </c>
      <c r="AB67" s="54">
        <v>0</v>
      </c>
      <c r="AC67" s="52">
        <v>0</v>
      </c>
      <c r="AD67" s="52" t="s">
        <v>588</v>
      </c>
      <c r="AE67" s="54">
        <v>0</v>
      </c>
      <c r="AF67" s="53">
        <v>0.5</v>
      </c>
      <c r="AG67" s="52" t="s">
        <v>589</v>
      </c>
      <c r="AH67" s="55">
        <v>45292</v>
      </c>
      <c r="AI67" s="55">
        <v>45657</v>
      </c>
      <c r="AJ67" s="52" t="s">
        <v>590</v>
      </c>
      <c r="AK67" s="52" t="s">
        <v>587</v>
      </c>
      <c r="AL67" s="52"/>
      <c r="AM67" s="52"/>
      <c r="AN67" s="52"/>
      <c r="AO67" s="52"/>
      <c r="AP67" s="52"/>
      <c r="AQ67" s="52"/>
      <c r="AR67" s="52"/>
      <c r="AS67" s="52"/>
      <c r="AT67" s="52"/>
      <c r="AU67" s="52"/>
      <c r="AV67" s="52"/>
      <c r="AW67" s="52" t="s">
        <v>344</v>
      </c>
      <c r="AX67" s="52" t="s">
        <v>344</v>
      </c>
      <c r="AY67" s="52"/>
      <c r="AZ67" s="52" t="s">
        <v>344</v>
      </c>
      <c r="BA67" s="52" t="s">
        <v>344</v>
      </c>
      <c r="BB67" s="52" t="s">
        <v>344</v>
      </c>
      <c r="BC67" s="52" t="s">
        <v>344</v>
      </c>
      <c r="BD67" s="52" t="s">
        <v>344</v>
      </c>
      <c r="BE67" s="52" t="s">
        <v>344</v>
      </c>
      <c r="BF67" s="52" t="s">
        <v>344</v>
      </c>
      <c r="BG67" s="52"/>
      <c r="BH67" s="52" t="s">
        <v>344</v>
      </c>
      <c r="BI67" s="52" t="s">
        <v>344</v>
      </c>
      <c r="BJ67" s="52" t="s">
        <v>344</v>
      </c>
      <c r="BK67" s="52"/>
      <c r="BL67" s="52"/>
      <c r="BM67" s="52"/>
      <c r="BN67" s="52"/>
      <c r="BO67" s="52"/>
      <c r="BP67" s="52"/>
      <c r="BQ67" s="52"/>
      <c r="BR67" s="52"/>
      <c r="BS67" s="52"/>
      <c r="BT67" s="52"/>
      <c r="BU67" s="52"/>
      <c r="BV67" s="52"/>
      <c r="BW67" s="52"/>
      <c r="BX67" s="52"/>
      <c r="BY67" s="52"/>
      <c r="BZ67" s="52"/>
      <c r="CA67" s="52"/>
      <c r="CB67" s="18" t="s">
        <v>541</v>
      </c>
    </row>
    <row r="68" spans="1:80" ht="25.5" customHeight="1">
      <c r="A68" s="49" t="s">
        <v>503</v>
      </c>
      <c r="B68" s="49" t="s">
        <v>504</v>
      </c>
      <c r="C68" s="50">
        <v>0.2</v>
      </c>
      <c r="D68" s="49" t="s">
        <v>505</v>
      </c>
      <c r="E68" s="51">
        <v>1</v>
      </c>
      <c r="F68" s="50">
        <v>1</v>
      </c>
      <c r="G68" s="50" t="s">
        <v>129</v>
      </c>
      <c r="H68" s="56" t="s">
        <v>128</v>
      </c>
      <c r="I68" s="56" t="s">
        <v>455</v>
      </c>
      <c r="J68" s="56" t="s">
        <v>591</v>
      </c>
      <c r="K68" s="56" t="s">
        <v>457</v>
      </c>
      <c r="L68" s="56" t="s">
        <v>154</v>
      </c>
      <c r="M68" s="52" t="s">
        <v>153</v>
      </c>
      <c r="N68" s="52" t="s">
        <v>205</v>
      </c>
      <c r="O68" s="52" t="s">
        <v>592</v>
      </c>
      <c r="P68" s="52" t="s">
        <v>457</v>
      </c>
      <c r="Q68" s="52" t="s">
        <v>592</v>
      </c>
      <c r="R68" s="52" t="s">
        <v>593</v>
      </c>
      <c r="S68" s="52" t="s">
        <v>206</v>
      </c>
      <c r="T68" s="52" t="s">
        <v>207</v>
      </c>
      <c r="U68" s="52" t="s">
        <v>171</v>
      </c>
      <c r="V68" s="52">
        <v>98</v>
      </c>
      <c r="W68" s="53">
        <v>0.27</v>
      </c>
      <c r="X68" s="53">
        <v>0.53</v>
      </c>
      <c r="Y68" s="53">
        <v>0.8</v>
      </c>
      <c r="Z68" s="53">
        <v>1</v>
      </c>
      <c r="AA68" s="53">
        <v>1</v>
      </c>
      <c r="AB68" s="54">
        <v>0</v>
      </c>
      <c r="AC68" s="52">
        <v>0</v>
      </c>
      <c r="AD68" s="52" t="s">
        <v>594</v>
      </c>
      <c r="AE68" s="54">
        <v>0</v>
      </c>
      <c r="AF68" s="53">
        <v>0.2</v>
      </c>
      <c r="AG68" s="52" t="s">
        <v>595</v>
      </c>
      <c r="AH68" s="55">
        <v>45293</v>
      </c>
      <c r="AI68" s="55">
        <v>45337</v>
      </c>
      <c r="AJ68" s="52" t="s">
        <v>596</v>
      </c>
      <c r="AK68" s="52" t="s">
        <v>343</v>
      </c>
      <c r="AL68" s="52" t="s">
        <v>344</v>
      </c>
      <c r="AM68" s="52"/>
      <c r="AN68" s="52"/>
      <c r="AO68" s="52"/>
      <c r="AP68" s="52"/>
      <c r="AQ68" s="52"/>
      <c r="AR68" s="52"/>
      <c r="AS68" s="52"/>
      <c r="AT68" s="52"/>
      <c r="AU68" s="52"/>
      <c r="AV68" s="52"/>
      <c r="AW68" s="52" t="s">
        <v>344</v>
      </c>
      <c r="AX68" s="52" t="s">
        <v>344</v>
      </c>
      <c r="AY68" s="52"/>
      <c r="AZ68" s="52" t="s">
        <v>344</v>
      </c>
      <c r="BA68" s="52" t="s">
        <v>344</v>
      </c>
      <c r="BB68" s="52" t="s">
        <v>344</v>
      </c>
      <c r="BC68" s="52" t="s">
        <v>344</v>
      </c>
      <c r="BD68" s="52" t="s">
        <v>344</v>
      </c>
      <c r="BE68" s="52" t="s">
        <v>344</v>
      </c>
      <c r="BF68" s="52" t="s">
        <v>344</v>
      </c>
      <c r="BG68" s="52"/>
      <c r="BH68" s="52" t="s">
        <v>344</v>
      </c>
      <c r="BI68" s="52" t="s">
        <v>344</v>
      </c>
      <c r="BJ68" s="52" t="s">
        <v>344</v>
      </c>
      <c r="BK68" s="52"/>
      <c r="BL68" s="52"/>
      <c r="BM68" s="52"/>
      <c r="BN68" s="52"/>
      <c r="BO68" s="52"/>
      <c r="BP68" s="52"/>
      <c r="BQ68" s="52"/>
      <c r="BR68" s="52"/>
      <c r="BS68" s="52"/>
      <c r="BT68" s="52"/>
      <c r="BU68" s="52"/>
      <c r="BV68" s="52"/>
      <c r="BW68" s="52"/>
      <c r="BX68" s="52"/>
      <c r="BY68" s="52"/>
      <c r="BZ68" s="52"/>
      <c r="CA68" s="52"/>
      <c r="CB68" s="18" t="s">
        <v>541</v>
      </c>
    </row>
    <row r="69" spans="1:80" ht="57">
      <c r="A69" s="49" t="s">
        <v>503</v>
      </c>
      <c r="B69" s="49" t="s">
        <v>504</v>
      </c>
      <c r="C69" s="50">
        <v>0.2</v>
      </c>
      <c r="D69" s="49" t="s">
        <v>505</v>
      </c>
      <c r="E69" s="51">
        <v>1</v>
      </c>
      <c r="F69" s="50">
        <v>1</v>
      </c>
      <c r="G69" s="50" t="s">
        <v>129</v>
      </c>
      <c r="H69" s="56" t="s">
        <v>128</v>
      </c>
      <c r="I69" s="56" t="s">
        <v>455</v>
      </c>
      <c r="J69" s="56" t="s">
        <v>591</v>
      </c>
      <c r="K69" s="56" t="s">
        <v>457</v>
      </c>
      <c r="L69" s="56" t="s">
        <v>154</v>
      </c>
      <c r="M69" s="52" t="s">
        <v>153</v>
      </c>
      <c r="N69" s="52" t="s">
        <v>205</v>
      </c>
      <c r="O69" s="52" t="s">
        <v>592</v>
      </c>
      <c r="P69" s="52" t="s">
        <v>457</v>
      </c>
      <c r="Q69" s="52" t="s">
        <v>592</v>
      </c>
      <c r="R69" s="52" t="s">
        <v>593</v>
      </c>
      <c r="S69" s="52" t="s">
        <v>206</v>
      </c>
      <c r="T69" s="52" t="s">
        <v>207</v>
      </c>
      <c r="U69" s="52" t="s">
        <v>171</v>
      </c>
      <c r="V69" s="52">
        <v>98</v>
      </c>
      <c r="W69" s="53">
        <v>0.27</v>
      </c>
      <c r="X69" s="53">
        <v>0.53</v>
      </c>
      <c r="Y69" s="53">
        <v>0.8</v>
      </c>
      <c r="Z69" s="53">
        <v>1</v>
      </c>
      <c r="AA69" s="53">
        <v>1</v>
      </c>
      <c r="AB69" s="54">
        <v>0</v>
      </c>
      <c r="AC69" s="52">
        <v>0</v>
      </c>
      <c r="AD69" s="52" t="s">
        <v>597</v>
      </c>
      <c r="AE69" s="54">
        <v>0</v>
      </c>
      <c r="AF69" s="53">
        <v>0.8</v>
      </c>
      <c r="AG69" s="52" t="s">
        <v>598</v>
      </c>
      <c r="AH69" s="55">
        <v>45293</v>
      </c>
      <c r="AI69" s="55">
        <v>45657</v>
      </c>
      <c r="AJ69" s="52" t="s">
        <v>596</v>
      </c>
      <c r="AK69" s="52" t="s">
        <v>343</v>
      </c>
      <c r="AL69" s="52"/>
      <c r="AM69" s="52"/>
      <c r="AN69" s="52"/>
      <c r="AO69" s="52"/>
      <c r="AP69" s="52"/>
      <c r="AQ69" s="52"/>
      <c r="AR69" s="52"/>
      <c r="AS69" s="52"/>
      <c r="AT69" s="52"/>
      <c r="AU69" s="52"/>
      <c r="AV69" s="52"/>
      <c r="AW69" s="52" t="s">
        <v>344</v>
      </c>
      <c r="AX69" s="52" t="s">
        <v>344</v>
      </c>
      <c r="AY69" s="52"/>
      <c r="AZ69" s="52" t="s">
        <v>344</v>
      </c>
      <c r="BA69" s="52" t="s">
        <v>344</v>
      </c>
      <c r="BB69" s="52" t="s">
        <v>344</v>
      </c>
      <c r="BC69" s="52" t="s">
        <v>344</v>
      </c>
      <c r="BD69" s="52" t="s">
        <v>344</v>
      </c>
      <c r="BE69" s="52" t="s">
        <v>344</v>
      </c>
      <c r="BF69" s="52" t="s">
        <v>344</v>
      </c>
      <c r="BG69" s="52"/>
      <c r="BH69" s="52" t="s">
        <v>344</v>
      </c>
      <c r="BI69" s="52" t="s">
        <v>344</v>
      </c>
      <c r="BJ69" s="52" t="s">
        <v>344</v>
      </c>
      <c r="BK69" s="52"/>
      <c r="BL69" s="52"/>
      <c r="BM69" s="52"/>
      <c r="BN69" s="52"/>
      <c r="BO69" s="52"/>
      <c r="BP69" s="52"/>
      <c r="BQ69" s="52"/>
      <c r="BR69" s="52"/>
      <c r="BS69" s="52"/>
      <c r="BT69" s="52"/>
      <c r="BU69" s="52"/>
      <c r="BV69" s="52"/>
      <c r="BW69" s="52"/>
      <c r="BX69" s="52"/>
      <c r="BY69" s="52"/>
      <c r="BZ69" s="52"/>
      <c r="CA69" s="52"/>
      <c r="CB69" s="18" t="s">
        <v>541</v>
      </c>
    </row>
  </sheetData>
  <autoFilter ref="A6:CB69"/>
  <mergeCells count="2">
    <mergeCell ref="AL5:BF5"/>
    <mergeCell ref="BG5:CA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1005"/>
  <sheetViews>
    <sheetView topLeftCell="W6" zoomScale="80" zoomScaleNormal="80" workbookViewId="0">
      <pane ySplit="1" topLeftCell="A7" activePane="bottomLeft" state="frozen"/>
      <selection activeCell="A6" sqref="A6"/>
      <selection pane="bottomLeft" activeCell="H7" sqref="H7"/>
    </sheetView>
  </sheetViews>
  <sheetFormatPr baseColWidth="10" defaultColWidth="11.375" defaultRowHeight="14.25"/>
  <cols>
    <col min="1" max="1" width="22" customWidth="1"/>
    <col min="2" max="2" width="35.375" customWidth="1"/>
    <col min="3" max="4" width="15.625" customWidth="1"/>
    <col min="5" max="5" width="16" customWidth="1"/>
    <col min="6" max="7" width="15.625" customWidth="1"/>
    <col min="8" max="9" width="30.875" customWidth="1"/>
    <col min="10" max="11" width="19.875" customWidth="1"/>
    <col min="12" max="12" width="34" style="72" customWidth="1"/>
    <col min="13" max="14" width="19.875" customWidth="1"/>
    <col min="15" max="15" width="26.875" customWidth="1"/>
    <col min="16" max="16" width="28.375" customWidth="1"/>
    <col min="17" max="17" width="43.875" style="72" customWidth="1"/>
    <col min="18" max="24" width="15.625" customWidth="1"/>
    <col min="25" max="25" width="24" customWidth="1"/>
    <col min="26" max="26" width="19" customWidth="1"/>
    <col min="27" max="27" width="44.125" customWidth="1"/>
    <col min="28" max="28" width="17.25" bestFit="1" customWidth="1"/>
    <col min="29" max="29" width="15.625" customWidth="1"/>
    <col min="30" max="30" width="38" customWidth="1"/>
    <col min="31" max="32" width="15.625" customWidth="1"/>
    <col min="33" max="33" width="25" customWidth="1"/>
    <col min="34" max="34" width="23.375" customWidth="1"/>
    <col min="35" max="35" width="6" customWidth="1"/>
    <col min="36" max="36" width="12.625" customWidth="1"/>
    <col min="37" max="37" width="7.875" customWidth="1"/>
    <col min="38" max="38" width="5.375" customWidth="1"/>
    <col min="39" max="39" width="4.875" customWidth="1"/>
    <col min="40" max="40" width="10.125" customWidth="1"/>
    <col min="41" max="41" width="9.375" customWidth="1"/>
    <col min="42" max="42" width="9.75" customWidth="1"/>
    <col min="43" max="43" width="5.25" customWidth="1"/>
    <col min="44" max="44" width="3.75" customWidth="1"/>
    <col min="45" max="46" width="5.75" customWidth="1"/>
    <col min="47" max="47" width="7.625" customWidth="1"/>
    <col min="48" max="48" width="5.625" customWidth="1"/>
    <col min="49" max="49" width="4.625" customWidth="1"/>
    <col min="50" max="50" width="10" customWidth="1"/>
    <col min="51" max="51" width="5.75" customWidth="1"/>
    <col min="52" max="52" width="14.375" customWidth="1"/>
    <col min="53" max="53" width="7.75" customWidth="1"/>
    <col min="54" max="54" width="8.25" customWidth="1"/>
    <col min="55" max="55" width="4.875" customWidth="1"/>
    <col min="56" max="56" width="4.25" customWidth="1"/>
    <col min="57" max="58" width="3.625" customWidth="1"/>
    <col min="59" max="60" width="5.625" customWidth="1"/>
    <col min="61" max="61" width="9.75" customWidth="1"/>
    <col min="62" max="62" width="9.875" customWidth="1"/>
    <col min="63" max="63" width="11.875" customWidth="1"/>
    <col min="64" max="64" width="7.625" customWidth="1"/>
    <col min="65" max="65" width="7.75" customWidth="1"/>
    <col min="66" max="66" width="7.625" customWidth="1"/>
    <col min="67" max="67" width="5.625" customWidth="1"/>
    <col min="68" max="68" width="7.375" customWidth="1"/>
    <col min="69" max="69" width="7.75" customWidth="1"/>
    <col min="70" max="70" width="6.125" customWidth="1"/>
    <col min="71" max="71" width="9.875" customWidth="1"/>
    <col min="72" max="72" width="12.375" customWidth="1"/>
    <col min="73" max="73" width="5.125" customWidth="1"/>
    <col min="74" max="74" width="16" customWidth="1"/>
    <col min="75" max="75" width="10" customWidth="1"/>
    <col min="76" max="76" width="9.625" customWidth="1"/>
  </cols>
  <sheetData>
    <row r="1" spans="1:83" ht="14.25" customHeight="1">
      <c r="A1" t="s">
        <v>253</v>
      </c>
    </row>
    <row r="2" spans="1:83" ht="14.25" customHeight="1">
      <c r="A2" t="s">
        <v>254</v>
      </c>
    </row>
    <row r="3" spans="1:83" ht="14.25" customHeight="1">
      <c r="A3" t="s">
        <v>255</v>
      </c>
      <c r="D3" t="s">
        <v>256</v>
      </c>
    </row>
    <row r="4" spans="1:83" ht="14.25" customHeight="1"/>
    <row r="5" spans="1:83" ht="15.75" customHeight="1">
      <c r="AI5" s="247" t="s">
        <v>257</v>
      </c>
      <c r="AJ5" s="248"/>
      <c r="AK5" s="248"/>
      <c r="AL5" s="248"/>
      <c r="AM5" s="248"/>
      <c r="AN5" s="248"/>
      <c r="AO5" s="248"/>
      <c r="AP5" s="248"/>
      <c r="AQ5" s="248"/>
      <c r="AR5" s="248"/>
      <c r="AS5" s="248"/>
      <c r="AT5" s="248"/>
      <c r="AU5" s="248"/>
      <c r="AV5" s="248"/>
      <c r="AW5" s="248"/>
      <c r="AX5" s="248"/>
      <c r="AY5" s="248"/>
      <c r="AZ5" s="248"/>
      <c r="BA5" s="248"/>
      <c r="BB5" s="248"/>
      <c r="BC5" s="249"/>
      <c r="BD5" s="83" t="s">
        <v>258</v>
      </c>
      <c r="BE5" s="84"/>
      <c r="BF5" s="84"/>
      <c r="BG5" s="84"/>
      <c r="BH5" s="84"/>
      <c r="BI5" s="84"/>
      <c r="BJ5" s="84"/>
      <c r="BK5" s="84"/>
      <c r="BL5" s="84"/>
      <c r="BM5" s="84"/>
      <c r="BN5" s="84"/>
      <c r="BO5" s="84"/>
      <c r="BP5" s="84"/>
      <c r="BQ5" s="84"/>
      <c r="BR5" s="84"/>
      <c r="BS5" s="84"/>
      <c r="BT5" s="84"/>
      <c r="BU5" s="84"/>
      <c r="BV5" s="84"/>
      <c r="BW5" s="84"/>
      <c r="BX5" s="85"/>
    </row>
    <row r="6" spans="1:83" ht="84.75" customHeight="1">
      <c r="A6" s="88" t="s">
        <v>259</v>
      </c>
      <c r="B6" s="89" t="s">
        <v>260</v>
      </c>
      <c r="C6" s="89" t="s">
        <v>261</v>
      </c>
      <c r="D6" s="89" t="s">
        <v>262</v>
      </c>
      <c r="E6" s="89" t="s">
        <v>263</v>
      </c>
      <c r="F6" s="89" t="s">
        <v>264</v>
      </c>
      <c r="G6" s="89" t="s">
        <v>265</v>
      </c>
      <c r="H6" s="89" t="s">
        <v>164</v>
      </c>
      <c r="I6" s="89" t="s">
        <v>267</v>
      </c>
      <c r="J6" s="89" t="s">
        <v>268</v>
      </c>
      <c r="K6" s="89" t="s">
        <v>269</v>
      </c>
      <c r="L6" s="89" t="s">
        <v>165</v>
      </c>
      <c r="M6" s="89" t="s">
        <v>270</v>
      </c>
      <c r="N6" s="89" t="s">
        <v>271</v>
      </c>
      <c r="O6" s="89" t="s">
        <v>272</v>
      </c>
      <c r="P6" s="89" t="s">
        <v>273</v>
      </c>
      <c r="Q6" s="89" t="s">
        <v>168</v>
      </c>
      <c r="R6" s="89" t="s">
        <v>167</v>
      </c>
      <c r="S6" s="89" t="s">
        <v>274</v>
      </c>
      <c r="T6" s="89" t="s">
        <v>275</v>
      </c>
      <c r="U6" s="89" t="s">
        <v>276</v>
      </c>
      <c r="V6" s="89" t="s">
        <v>277</v>
      </c>
      <c r="W6" s="89" t="s">
        <v>278</v>
      </c>
      <c r="X6" s="89" t="s">
        <v>279</v>
      </c>
      <c r="Y6" s="89" t="s">
        <v>280</v>
      </c>
      <c r="Z6" s="89" t="s">
        <v>281</v>
      </c>
      <c r="AA6" s="89" t="s">
        <v>282</v>
      </c>
      <c r="AB6" s="89" t="s">
        <v>283</v>
      </c>
      <c r="AC6" s="89" t="s">
        <v>284</v>
      </c>
      <c r="AD6" s="89" t="s">
        <v>285</v>
      </c>
      <c r="AE6" s="89" t="s">
        <v>286</v>
      </c>
      <c r="AF6" s="89" t="s">
        <v>287</v>
      </c>
      <c r="AG6" s="89" t="s">
        <v>288</v>
      </c>
      <c r="AH6" s="89" t="s">
        <v>289</v>
      </c>
      <c r="AI6" s="120" t="s">
        <v>290</v>
      </c>
      <c r="AJ6" s="120" t="s">
        <v>291</v>
      </c>
      <c r="AK6" s="120" t="s">
        <v>599</v>
      </c>
      <c r="AL6" s="120" t="s">
        <v>293</v>
      </c>
      <c r="AM6" s="120" t="s">
        <v>294</v>
      </c>
      <c r="AN6" s="120" t="s">
        <v>291</v>
      </c>
      <c r="AO6" s="120" t="s">
        <v>295</v>
      </c>
      <c r="AP6" s="120" t="s">
        <v>296</v>
      </c>
      <c r="AQ6" s="120" t="s">
        <v>297</v>
      </c>
      <c r="AR6" s="120" t="s">
        <v>298</v>
      </c>
      <c r="AS6" s="120" t="s">
        <v>299</v>
      </c>
      <c r="AT6" s="120" t="s">
        <v>300</v>
      </c>
      <c r="AU6" s="120" t="s">
        <v>301</v>
      </c>
      <c r="AV6" s="120" t="s">
        <v>302</v>
      </c>
      <c r="AW6" s="120" t="s">
        <v>294</v>
      </c>
      <c r="AX6" s="120" t="s">
        <v>303</v>
      </c>
      <c r="AY6" s="120" t="s">
        <v>304</v>
      </c>
      <c r="AZ6" s="120" t="s">
        <v>305</v>
      </c>
      <c r="BA6" s="120" t="s">
        <v>306</v>
      </c>
      <c r="BB6" s="120" t="s">
        <v>307</v>
      </c>
      <c r="BC6" s="120" t="s">
        <v>308</v>
      </c>
      <c r="BD6" s="121" t="s">
        <v>309</v>
      </c>
      <c r="BE6" s="121" t="s">
        <v>310</v>
      </c>
      <c r="BF6" s="121" t="s">
        <v>311</v>
      </c>
      <c r="BG6" s="121" t="s">
        <v>312</v>
      </c>
      <c r="BH6" s="121" t="s">
        <v>313</v>
      </c>
      <c r="BI6" s="121" t="s">
        <v>314</v>
      </c>
      <c r="BJ6" s="121" t="s">
        <v>315</v>
      </c>
      <c r="BK6" s="121" t="s">
        <v>316</v>
      </c>
      <c r="BL6" s="121" t="s">
        <v>317</v>
      </c>
      <c r="BM6" s="121" t="s">
        <v>318</v>
      </c>
      <c r="BN6" s="121" t="s">
        <v>600</v>
      </c>
      <c r="BO6" s="121" t="s">
        <v>601</v>
      </c>
      <c r="BP6" s="121" t="s">
        <v>602</v>
      </c>
      <c r="BQ6" s="121" t="s">
        <v>603</v>
      </c>
      <c r="BR6" s="121" t="s">
        <v>604</v>
      </c>
      <c r="BS6" s="121" t="s">
        <v>605</v>
      </c>
      <c r="BT6" s="121" t="s">
        <v>606</v>
      </c>
      <c r="BU6" s="121" t="s">
        <v>607</v>
      </c>
      <c r="BV6" s="121" t="s">
        <v>608</v>
      </c>
      <c r="BW6" s="121" t="s">
        <v>609</v>
      </c>
      <c r="BX6" s="121" t="s">
        <v>609</v>
      </c>
      <c r="BY6" s="65"/>
      <c r="BZ6" s="65"/>
      <c r="CA6" s="65"/>
      <c r="CB6" s="65"/>
      <c r="CC6" s="65"/>
      <c r="CD6" s="65"/>
      <c r="CE6" s="65"/>
    </row>
    <row r="7" spans="1:83" ht="65.25" customHeight="1">
      <c r="A7" s="91" t="s">
        <v>330</v>
      </c>
      <c r="B7" s="91" t="s">
        <v>331</v>
      </c>
      <c r="C7" s="92">
        <v>0.3</v>
      </c>
      <c r="D7" s="91" t="s">
        <v>610</v>
      </c>
      <c r="E7" s="92">
        <v>1</v>
      </c>
      <c r="F7" s="92">
        <v>1</v>
      </c>
      <c r="G7" s="92" t="s">
        <v>90</v>
      </c>
      <c r="H7" s="91" t="s">
        <v>89</v>
      </c>
      <c r="I7" s="90" t="s">
        <v>611</v>
      </c>
      <c r="J7" s="90" t="s">
        <v>335</v>
      </c>
      <c r="K7" s="90" t="s">
        <v>71</v>
      </c>
      <c r="L7" s="90" t="s">
        <v>612</v>
      </c>
      <c r="M7" s="90" t="s">
        <v>336</v>
      </c>
      <c r="N7" s="90" t="s">
        <v>335</v>
      </c>
      <c r="O7" s="90" t="s">
        <v>337</v>
      </c>
      <c r="P7" s="90" t="s">
        <v>338</v>
      </c>
      <c r="Q7" s="90" t="s">
        <v>613</v>
      </c>
      <c r="R7" s="90" t="s">
        <v>171</v>
      </c>
      <c r="S7" s="90">
        <v>0</v>
      </c>
      <c r="T7" s="94">
        <v>0.25</v>
      </c>
      <c r="U7" s="94">
        <v>0.5</v>
      </c>
      <c r="V7" s="94">
        <v>0.75</v>
      </c>
      <c r="W7" s="94">
        <v>1</v>
      </c>
      <c r="X7" s="94">
        <v>1</v>
      </c>
      <c r="Y7" s="93">
        <v>314600000</v>
      </c>
      <c r="Z7" s="90" t="s">
        <v>339</v>
      </c>
      <c r="AA7" s="90" t="s">
        <v>614</v>
      </c>
      <c r="AB7" s="93">
        <v>172500000</v>
      </c>
      <c r="AC7" s="94">
        <v>0.5</v>
      </c>
      <c r="AD7" s="90" t="s">
        <v>615</v>
      </c>
      <c r="AE7" s="95">
        <v>45689</v>
      </c>
      <c r="AF7" s="95">
        <v>46022</v>
      </c>
      <c r="AG7" s="90" t="s">
        <v>342</v>
      </c>
      <c r="AH7" s="90" t="s">
        <v>616</v>
      </c>
      <c r="AI7" s="90" t="s">
        <v>344</v>
      </c>
      <c r="AJ7" s="90" t="s">
        <v>344</v>
      </c>
      <c r="AK7" s="90" t="s">
        <v>344</v>
      </c>
      <c r="AL7" s="90"/>
      <c r="AM7" s="90"/>
      <c r="AN7" s="90" t="s">
        <v>344</v>
      </c>
      <c r="AO7" s="90"/>
      <c r="AP7" s="90"/>
      <c r="AQ7" s="90"/>
      <c r="AR7" s="90"/>
      <c r="AS7" s="90"/>
      <c r="AT7" s="90" t="s">
        <v>344</v>
      </c>
      <c r="AU7" s="90" t="s">
        <v>344</v>
      </c>
      <c r="AV7" s="90"/>
      <c r="AW7" s="90"/>
      <c r="AX7" s="90"/>
      <c r="AY7" s="90"/>
      <c r="AZ7" s="90"/>
      <c r="BA7" s="90"/>
      <c r="BB7" s="90"/>
      <c r="BC7" s="90"/>
      <c r="BD7" s="90" t="s">
        <v>344</v>
      </c>
      <c r="BE7" s="90"/>
      <c r="BF7" s="90" t="s">
        <v>344</v>
      </c>
      <c r="BG7" s="90"/>
      <c r="BH7" s="90"/>
      <c r="BI7" s="90"/>
      <c r="BJ7" s="90"/>
      <c r="BK7" s="90"/>
      <c r="BL7" s="90"/>
      <c r="BM7" s="90"/>
      <c r="BN7" s="90"/>
      <c r="BO7" s="90" t="s">
        <v>344</v>
      </c>
      <c r="BP7" s="90"/>
      <c r="BQ7" s="90"/>
      <c r="BR7" s="90"/>
      <c r="BS7" s="90"/>
      <c r="BT7" s="90"/>
      <c r="BU7" s="90"/>
      <c r="BV7" s="90"/>
      <c r="BW7" s="90"/>
      <c r="BX7" s="90"/>
    </row>
    <row r="8" spans="1:83" ht="89.25">
      <c r="A8" s="91" t="s">
        <v>330</v>
      </c>
      <c r="B8" s="91" t="s">
        <v>331</v>
      </c>
      <c r="C8" s="92">
        <v>0.3</v>
      </c>
      <c r="D8" s="91" t="s">
        <v>610</v>
      </c>
      <c r="E8" s="92">
        <v>1</v>
      </c>
      <c r="F8" s="92">
        <v>1</v>
      </c>
      <c r="G8" s="92" t="s">
        <v>90</v>
      </c>
      <c r="H8" s="91" t="s">
        <v>89</v>
      </c>
      <c r="I8" s="90" t="s">
        <v>611</v>
      </c>
      <c r="J8" s="90" t="s">
        <v>335</v>
      </c>
      <c r="K8" s="90" t="s">
        <v>71</v>
      </c>
      <c r="L8" s="90" t="s">
        <v>612</v>
      </c>
      <c r="M8" s="90" t="s">
        <v>336</v>
      </c>
      <c r="N8" s="90" t="s">
        <v>335</v>
      </c>
      <c r="O8" s="90" t="s">
        <v>337</v>
      </c>
      <c r="P8" s="90" t="s">
        <v>338</v>
      </c>
      <c r="Q8" s="90" t="s">
        <v>613</v>
      </c>
      <c r="R8" s="90" t="s">
        <v>171</v>
      </c>
      <c r="S8" s="90">
        <v>0</v>
      </c>
      <c r="T8" s="94">
        <v>0.25</v>
      </c>
      <c r="U8" s="94">
        <v>0.5</v>
      </c>
      <c r="V8" s="94">
        <v>0.75</v>
      </c>
      <c r="W8" s="94">
        <v>1</v>
      </c>
      <c r="X8" s="94">
        <v>1</v>
      </c>
      <c r="Y8" s="93">
        <v>314600000</v>
      </c>
      <c r="Z8" s="90" t="s">
        <v>339</v>
      </c>
      <c r="AA8" s="90" t="s">
        <v>617</v>
      </c>
      <c r="AB8" s="93">
        <v>142100000</v>
      </c>
      <c r="AC8" s="94">
        <v>0.5</v>
      </c>
      <c r="AD8" s="90" t="s">
        <v>618</v>
      </c>
      <c r="AE8" s="95">
        <v>45689</v>
      </c>
      <c r="AF8" s="95">
        <v>46022</v>
      </c>
      <c r="AG8" s="90" t="s">
        <v>348</v>
      </c>
      <c r="AH8" s="90" t="s">
        <v>343</v>
      </c>
      <c r="AI8" s="90"/>
      <c r="AJ8" s="90" t="s">
        <v>344</v>
      </c>
      <c r="AK8" s="90" t="s">
        <v>344</v>
      </c>
      <c r="AL8" s="90"/>
      <c r="AM8" s="90"/>
      <c r="AN8" s="90" t="s">
        <v>344</v>
      </c>
      <c r="AO8" s="90"/>
      <c r="AP8" s="90"/>
      <c r="AQ8" s="90"/>
      <c r="AR8" s="90"/>
      <c r="AS8" s="90"/>
      <c r="AT8" s="90" t="s">
        <v>344</v>
      </c>
      <c r="AU8" s="90" t="s">
        <v>344</v>
      </c>
      <c r="AV8" s="90"/>
      <c r="AW8" s="90"/>
      <c r="AX8" s="90"/>
      <c r="AY8" s="90"/>
      <c r="AZ8" s="90" t="s">
        <v>344</v>
      </c>
      <c r="BA8" s="90"/>
      <c r="BB8" s="90" t="s">
        <v>344</v>
      </c>
      <c r="BC8" s="90"/>
      <c r="BD8" s="90" t="s">
        <v>344</v>
      </c>
      <c r="BE8" s="90"/>
      <c r="BF8" s="90" t="s">
        <v>344</v>
      </c>
      <c r="BG8" s="90"/>
      <c r="BH8" s="90"/>
      <c r="BI8" s="90"/>
      <c r="BJ8" s="90"/>
      <c r="BK8" s="90"/>
      <c r="BL8" s="90"/>
      <c r="BM8" s="90"/>
      <c r="BN8" s="90"/>
      <c r="BO8" s="90" t="s">
        <v>344</v>
      </c>
      <c r="BP8" s="90"/>
      <c r="BQ8" s="90"/>
      <c r="BR8" s="90"/>
      <c r="BS8" s="90"/>
      <c r="BT8" s="90"/>
      <c r="BU8" s="90"/>
      <c r="BV8" s="90"/>
      <c r="BW8" s="90"/>
      <c r="BX8" s="90"/>
    </row>
    <row r="9" spans="1:83" ht="63.75">
      <c r="A9" s="91" t="s">
        <v>330</v>
      </c>
      <c r="B9" s="91" t="s">
        <v>331</v>
      </c>
      <c r="C9" s="92">
        <v>0.3</v>
      </c>
      <c r="D9" s="91" t="s">
        <v>610</v>
      </c>
      <c r="E9" s="92">
        <v>1</v>
      </c>
      <c r="F9" s="92">
        <v>1</v>
      </c>
      <c r="G9" s="92" t="s">
        <v>90</v>
      </c>
      <c r="H9" s="91" t="s">
        <v>89</v>
      </c>
      <c r="I9" s="90" t="s">
        <v>611</v>
      </c>
      <c r="J9" s="90" t="s">
        <v>335</v>
      </c>
      <c r="K9" s="90" t="s">
        <v>15</v>
      </c>
      <c r="L9" s="90" t="s">
        <v>619</v>
      </c>
      <c r="M9" s="90" t="s">
        <v>354</v>
      </c>
      <c r="N9" s="90" t="s">
        <v>355</v>
      </c>
      <c r="O9" s="90" t="s">
        <v>356</v>
      </c>
      <c r="P9" s="90" t="s">
        <v>357</v>
      </c>
      <c r="Q9" s="90" t="s">
        <v>620</v>
      </c>
      <c r="R9" s="90" t="s">
        <v>171</v>
      </c>
      <c r="S9" s="96">
        <v>0.8</v>
      </c>
      <c r="T9" s="94">
        <v>0.9</v>
      </c>
      <c r="U9" s="94">
        <v>0.9</v>
      </c>
      <c r="V9" s="94">
        <v>0.9</v>
      </c>
      <c r="W9" s="94">
        <v>0.9</v>
      </c>
      <c r="X9" s="94">
        <v>0.9</v>
      </c>
      <c r="Y9" s="97">
        <v>132000000</v>
      </c>
      <c r="Z9" s="90" t="s">
        <v>339</v>
      </c>
      <c r="AA9" s="90" t="s">
        <v>621</v>
      </c>
      <c r="AB9" s="93">
        <v>0</v>
      </c>
      <c r="AC9" s="94">
        <v>0.33329999999999999</v>
      </c>
      <c r="AD9" s="90" t="s">
        <v>359</v>
      </c>
      <c r="AE9" s="95">
        <v>45672</v>
      </c>
      <c r="AF9" s="95">
        <v>46022</v>
      </c>
      <c r="AG9" s="90" t="s">
        <v>622</v>
      </c>
      <c r="AH9" s="90" t="s">
        <v>343</v>
      </c>
      <c r="AI9" s="90" t="s">
        <v>344</v>
      </c>
      <c r="AJ9" s="90"/>
      <c r="AK9" s="90"/>
      <c r="AL9" s="90"/>
      <c r="AM9" s="90"/>
      <c r="AN9" s="90"/>
      <c r="AO9" s="90"/>
      <c r="AP9" s="90"/>
      <c r="AQ9" s="90"/>
      <c r="AR9" s="90"/>
      <c r="AS9" s="90"/>
      <c r="AT9" s="90" t="s">
        <v>344</v>
      </c>
      <c r="AU9" s="90" t="s">
        <v>344</v>
      </c>
      <c r="AV9" s="90"/>
      <c r="AW9" s="90" t="s">
        <v>344</v>
      </c>
      <c r="AX9" s="90"/>
      <c r="AY9" s="90"/>
      <c r="AZ9" s="90"/>
      <c r="BA9" s="90"/>
      <c r="BB9" s="90"/>
      <c r="BC9" s="90"/>
      <c r="BD9" s="90" t="s">
        <v>344</v>
      </c>
      <c r="BE9" s="90"/>
      <c r="BF9" s="90" t="s">
        <v>344</v>
      </c>
      <c r="BG9" s="90"/>
      <c r="BH9" s="90"/>
      <c r="BI9" s="90"/>
      <c r="BJ9" s="90"/>
      <c r="BK9" s="90"/>
      <c r="BL9" s="90"/>
      <c r="BM9" s="90"/>
      <c r="BN9" s="90"/>
      <c r="BO9" s="90"/>
      <c r="BP9" s="90"/>
      <c r="BQ9" s="90"/>
      <c r="BR9" s="90"/>
      <c r="BS9" s="90"/>
      <c r="BT9" s="90"/>
      <c r="BU9" s="90"/>
      <c r="BV9" s="90"/>
      <c r="BW9" s="90"/>
      <c r="BX9" s="90"/>
      <c r="BY9" s="258" t="s">
        <v>623</v>
      </c>
      <c r="BZ9" s="255"/>
    </row>
    <row r="10" spans="1:83" ht="63.75">
      <c r="A10" s="91" t="s">
        <v>330</v>
      </c>
      <c r="B10" s="91" t="s">
        <v>331</v>
      </c>
      <c r="C10" s="92">
        <v>0.3</v>
      </c>
      <c r="D10" s="91" t="s">
        <v>610</v>
      </c>
      <c r="E10" s="92">
        <v>1</v>
      </c>
      <c r="F10" s="92">
        <v>1</v>
      </c>
      <c r="G10" s="92" t="s">
        <v>90</v>
      </c>
      <c r="H10" s="91" t="s">
        <v>89</v>
      </c>
      <c r="I10" s="90" t="s">
        <v>611</v>
      </c>
      <c r="J10" s="90" t="s">
        <v>335</v>
      </c>
      <c r="K10" s="90" t="s">
        <v>15</v>
      </c>
      <c r="L10" s="90" t="s">
        <v>619</v>
      </c>
      <c r="M10" s="90" t="s">
        <v>354</v>
      </c>
      <c r="N10" s="90" t="s">
        <v>355</v>
      </c>
      <c r="O10" s="90" t="s">
        <v>356</v>
      </c>
      <c r="P10" s="90" t="s">
        <v>357</v>
      </c>
      <c r="Q10" s="90" t="s">
        <v>620</v>
      </c>
      <c r="R10" s="90" t="s">
        <v>171</v>
      </c>
      <c r="S10" s="96">
        <v>0.8</v>
      </c>
      <c r="T10" s="94">
        <v>0.9</v>
      </c>
      <c r="U10" s="94">
        <v>0.9</v>
      </c>
      <c r="V10" s="94">
        <v>0.9</v>
      </c>
      <c r="W10" s="94">
        <v>0.9</v>
      </c>
      <c r="X10" s="94">
        <v>0.9</v>
      </c>
      <c r="Y10" s="97">
        <v>132000000</v>
      </c>
      <c r="Z10" s="90" t="s">
        <v>339</v>
      </c>
      <c r="AA10" s="90" t="s">
        <v>624</v>
      </c>
      <c r="AB10" s="93">
        <f>12000000*11</f>
        <v>132000000</v>
      </c>
      <c r="AC10" s="94">
        <v>0.34</v>
      </c>
      <c r="AD10" s="90" t="s">
        <v>625</v>
      </c>
      <c r="AE10" s="95">
        <v>45667</v>
      </c>
      <c r="AF10" s="95">
        <v>46022</v>
      </c>
      <c r="AG10" s="90" t="s">
        <v>448</v>
      </c>
      <c r="AH10" s="90" t="s">
        <v>343</v>
      </c>
      <c r="AI10" s="90" t="s">
        <v>344</v>
      </c>
      <c r="AJ10" s="90"/>
      <c r="AK10" s="90"/>
      <c r="AL10" s="90"/>
      <c r="AM10" s="90"/>
      <c r="AN10" s="90"/>
      <c r="AO10" s="90" t="s">
        <v>344</v>
      </c>
      <c r="AP10" s="90"/>
      <c r="AQ10" s="90"/>
      <c r="AR10" s="90"/>
      <c r="AS10" s="90"/>
      <c r="AT10" s="90" t="s">
        <v>344</v>
      </c>
      <c r="AU10" s="90"/>
      <c r="AV10" s="90"/>
      <c r="AW10" s="90"/>
      <c r="AX10" s="90"/>
      <c r="AY10" s="90"/>
      <c r="AZ10" s="90"/>
      <c r="BA10" s="90"/>
      <c r="BB10" s="90"/>
      <c r="BC10" s="90"/>
      <c r="BD10" s="90" t="s">
        <v>344</v>
      </c>
      <c r="BE10" s="90"/>
      <c r="BF10" s="90" t="s">
        <v>344</v>
      </c>
      <c r="BG10" s="90"/>
      <c r="BH10" s="90"/>
      <c r="BI10" s="90"/>
      <c r="BJ10" s="90"/>
      <c r="BK10" s="90"/>
      <c r="BL10" s="90"/>
      <c r="BM10" s="90"/>
      <c r="BN10" s="90"/>
      <c r="BO10" s="90"/>
      <c r="BP10" s="90"/>
      <c r="BQ10" s="90"/>
      <c r="BR10" s="90"/>
      <c r="BS10" s="90"/>
      <c r="BT10" s="90"/>
      <c r="BU10" s="90"/>
      <c r="BV10" s="90"/>
      <c r="BW10" s="90"/>
      <c r="BX10" s="90"/>
      <c r="BY10" s="258"/>
      <c r="BZ10" s="255"/>
    </row>
    <row r="11" spans="1:83" ht="63.75">
      <c r="A11" s="91" t="s">
        <v>330</v>
      </c>
      <c r="B11" s="91" t="s">
        <v>331</v>
      </c>
      <c r="C11" s="92">
        <v>0.3</v>
      </c>
      <c r="D11" s="91" t="s">
        <v>610</v>
      </c>
      <c r="E11" s="92">
        <v>1</v>
      </c>
      <c r="F11" s="92">
        <v>1</v>
      </c>
      <c r="G11" s="92" t="s">
        <v>90</v>
      </c>
      <c r="H11" s="91" t="s">
        <v>89</v>
      </c>
      <c r="I11" s="90" t="s">
        <v>611</v>
      </c>
      <c r="J11" s="90" t="s">
        <v>335</v>
      </c>
      <c r="K11" s="90" t="s">
        <v>15</v>
      </c>
      <c r="L11" s="90" t="s">
        <v>619</v>
      </c>
      <c r="M11" s="90" t="s">
        <v>354</v>
      </c>
      <c r="N11" s="90" t="s">
        <v>355</v>
      </c>
      <c r="O11" s="90" t="s">
        <v>356</v>
      </c>
      <c r="P11" s="90" t="s">
        <v>357</v>
      </c>
      <c r="Q11" s="90" t="s">
        <v>620</v>
      </c>
      <c r="R11" s="90" t="s">
        <v>171</v>
      </c>
      <c r="S11" s="96">
        <v>0.8</v>
      </c>
      <c r="T11" s="94">
        <v>0.9</v>
      </c>
      <c r="U11" s="94">
        <v>0.9</v>
      </c>
      <c r="V11" s="94">
        <v>0.9</v>
      </c>
      <c r="W11" s="94">
        <v>0.9</v>
      </c>
      <c r="X11" s="94">
        <v>0.9</v>
      </c>
      <c r="Y11" s="97">
        <v>13200000</v>
      </c>
      <c r="Z11" s="90" t="s">
        <v>339</v>
      </c>
      <c r="AA11" s="90" t="s">
        <v>626</v>
      </c>
      <c r="AB11" s="93">
        <v>0</v>
      </c>
      <c r="AC11" s="94">
        <v>0.33329999999999999</v>
      </c>
      <c r="AD11" s="90" t="s">
        <v>627</v>
      </c>
      <c r="AE11" s="95">
        <v>45672</v>
      </c>
      <c r="AF11" s="95">
        <v>46022</v>
      </c>
      <c r="AG11" s="90" t="s">
        <v>628</v>
      </c>
      <c r="AH11" s="90" t="s">
        <v>343</v>
      </c>
      <c r="AI11" s="90"/>
      <c r="AJ11" s="90"/>
      <c r="AK11" s="90"/>
      <c r="AL11" s="90"/>
      <c r="AM11" s="90"/>
      <c r="AN11" s="90"/>
      <c r="AO11" s="90"/>
      <c r="AP11" s="90"/>
      <c r="AQ11" s="90"/>
      <c r="AR11" s="90"/>
      <c r="AS11" s="90"/>
      <c r="AT11" s="90" t="s">
        <v>344</v>
      </c>
      <c r="AU11" s="90" t="s">
        <v>344</v>
      </c>
      <c r="AV11" s="90"/>
      <c r="AW11" s="90"/>
      <c r="AX11" s="90"/>
      <c r="AY11" s="90"/>
      <c r="AZ11" s="90" t="s">
        <v>344</v>
      </c>
      <c r="BA11" s="90"/>
      <c r="BB11" s="90"/>
      <c r="BC11" s="90"/>
      <c r="BD11" s="90" t="s">
        <v>344</v>
      </c>
      <c r="BE11" s="90"/>
      <c r="BF11" s="90" t="s">
        <v>344</v>
      </c>
      <c r="BG11" s="90"/>
      <c r="BH11" s="90"/>
      <c r="BI11" s="90"/>
      <c r="BJ11" s="90"/>
      <c r="BK11" s="90"/>
      <c r="BL11" s="90"/>
      <c r="BM11" s="90"/>
      <c r="BN11" s="90"/>
      <c r="BO11" s="90"/>
      <c r="BP11" s="90"/>
      <c r="BQ11" s="90"/>
      <c r="BR11" s="90"/>
      <c r="BS11" s="90"/>
      <c r="BT11" s="90"/>
      <c r="BU11" s="90"/>
      <c r="BV11" s="90"/>
      <c r="BW11" s="90"/>
      <c r="BX11" s="90"/>
      <c r="BY11" s="258"/>
      <c r="BZ11" s="255"/>
    </row>
    <row r="12" spans="1:83" ht="89.25">
      <c r="A12" s="91" t="s">
        <v>330</v>
      </c>
      <c r="B12" s="91" t="s">
        <v>331</v>
      </c>
      <c r="C12" s="92">
        <v>0.3</v>
      </c>
      <c r="D12" s="91" t="s">
        <v>610</v>
      </c>
      <c r="E12" s="92">
        <v>1</v>
      </c>
      <c r="F12" s="92">
        <v>1</v>
      </c>
      <c r="G12" s="92" t="s">
        <v>90</v>
      </c>
      <c r="H12" s="91" t="s">
        <v>89</v>
      </c>
      <c r="I12" s="90" t="s">
        <v>611</v>
      </c>
      <c r="J12" s="90" t="s">
        <v>335</v>
      </c>
      <c r="K12" s="90" t="s">
        <v>64</v>
      </c>
      <c r="L12" s="90" t="s">
        <v>629</v>
      </c>
      <c r="M12" s="90" t="s">
        <v>364</v>
      </c>
      <c r="N12" s="90" t="s">
        <v>365</v>
      </c>
      <c r="O12" s="90" t="s">
        <v>366</v>
      </c>
      <c r="P12" s="90" t="s">
        <v>367</v>
      </c>
      <c r="Q12" s="90" t="s">
        <v>630</v>
      </c>
      <c r="R12" s="90" t="s">
        <v>171</v>
      </c>
      <c r="S12" s="90" t="s">
        <v>462</v>
      </c>
      <c r="T12" s="94">
        <v>0.6</v>
      </c>
      <c r="U12" s="94">
        <v>0.6</v>
      </c>
      <c r="V12" s="94">
        <v>0.6</v>
      </c>
      <c r="W12" s="94">
        <v>0.6</v>
      </c>
      <c r="X12" s="94">
        <v>0.6</v>
      </c>
      <c r="Y12" s="93">
        <v>4007500000</v>
      </c>
      <c r="Z12" s="90" t="s">
        <v>368</v>
      </c>
      <c r="AA12" s="90" t="s">
        <v>369</v>
      </c>
      <c r="AB12" s="93">
        <v>4007500000</v>
      </c>
      <c r="AC12" s="94">
        <v>1</v>
      </c>
      <c r="AD12" s="90" t="s">
        <v>370</v>
      </c>
      <c r="AE12" s="95">
        <v>45748</v>
      </c>
      <c r="AF12" s="95">
        <v>46022</v>
      </c>
      <c r="AG12" s="90" t="s">
        <v>371</v>
      </c>
      <c r="AH12" s="90" t="s">
        <v>372</v>
      </c>
      <c r="AI12" s="90"/>
      <c r="AJ12" s="90"/>
      <c r="AK12" s="90"/>
      <c r="AL12" s="90"/>
      <c r="AM12" s="90"/>
      <c r="AN12" s="90"/>
      <c r="AO12" s="90"/>
      <c r="AP12" s="90"/>
      <c r="AQ12" s="90"/>
      <c r="AR12" s="90"/>
      <c r="AS12" s="90"/>
      <c r="AT12" s="90" t="s">
        <v>344</v>
      </c>
      <c r="AU12" s="90" t="s">
        <v>344</v>
      </c>
      <c r="AV12" s="90"/>
      <c r="AW12" s="90"/>
      <c r="AX12" s="90"/>
      <c r="AY12" s="90"/>
      <c r="AZ12" s="90"/>
      <c r="BA12" s="90"/>
      <c r="BB12" s="90"/>
      <c r="BC12" s="90"/>
      <c r="BD12" s="90" t="s">
        <v>344</v>
      </c>
      <c r="BE12" s="90"/>
      <c r="BF12" s="90" t="s">
        <v>344</v>
      </c>
      <c r="BG12" s="90"/>
      <c r="BH12" s="90"/>
      <c r="BI12" s="90"/>
      <c r="BJ12" s="90"/>
      <c r="BK12" s="90"/>
      <c r="BL12" s="90"/>
      <c r="BM12" s="90"/>
      <c r="BN12" s="90"/>
      <c r="BO12" s="90"/>
      <c r="BP12" s="90"/>
      <c r="BQ12" s="90"/>
      <c r="BR12" s="90"/>
      <c r="BS12" s="90"/>
      <c r="BT12" s="90"/>
      <c r="BU12" s="90"/>
      <c r="BV12" s="90"/>
      <c r="BW12" s="90"/>
      <c r="BX12" s="90"/>
    </row>
    <row r="13" spans="1:83" ht="76.5">
      <c r="A13" s="91" t="s">
        <v>330</v>
      </c>
      <c r="B13" s="91" t="s">
        <v>331</v>
      </c>
      <c r="C13" s="92">
        <v>0.3</v>
      </c>
      <c r="D13" s="91" t="s">
        <v>610</v>
      </c>
      <c r="E13" s="92">
        <v>1</v>
      </c>
      <c r="F13" s="92">
        <v>1</v>
      </c>
      <c r="G13" s="92" t="s">
        <v>87</v>
      </c>
      <c r="H13" s="91" t="s">
        <v>86</v>
      </c>
      <c r="I13" s="90" t="s">
        <v>611</v>
      </c>
      <c r="J13" s="90" t="s">
        <v>335</v>
      </c>
      <c r="K13" s="90" t="s">
        <v>73</v>
      </c>
      <c r="L13" s="90" t="s">
        <v>631</v>
      </c>
      <c r="M13" s="90" t="s">
        <v>336</v>
      </c>
      <c r="N13" s="90" t="s">
        <v>335</v>
      </c>
      <c r="O13" s="90" t="s">
        <v>336</v>
      </c>
      <c r="P13" s="90" t="s">
        <v>373</v>
      </c>
      <c r="Q13" s="90" t="s">
        <v>632</v>
      </c>
      <c r="R13" s="90" t="s">
        <v>171</v>
      </c>
      <c r="S13" s="90">
        <v>0</v>
      </c>
      <c r="T13" s="94">
        <v>0.25</v>
      </c>
      <c r="U13" s="94">
        <v>0.5</v>
      </c>
      <c r="V13" s="94">
        <v>0.75</v>
      </c>
      <c r="W13" s="94">
        <v>1</v>
      </c>
      <c r="X13" s="94">
        <v>1</v>
      </c>
      <c r="Y13" s="93">
        <v>720300000</v>
      </c>
      <c r="Z13" s="90" t="s">
        <v>339</v>
      </c>
      <c r="AA13" s="90" t="s">
        <v>633</v>
      </c>
      <c r="AB13" s="93">
        <v>530100000</v>
      </c>
      <c r="AC13" s="94">
        <v>0.5</v>
      </c>
      <c r="AD13" s="90" t="s">
        <v>634</v>
      </c>
      <c r="AE13" s="95">
        <v>45689</v>
      </c>
      <c r="AF13" s="95">
        <v>46022</v>
      </c>
      <c r="AG13" s="90" t="s">
        <v>342</v>
      </c>
      <c r="AH13" s="90" t="s">
        <v>635</v>
      </c>
      <c r="AI13" s="90" t="s">
        <v>344</v>
      </c>
      <c r="AJ13" s="90" t="s">
        <v>344</v>
      </c>
      <c r="AK13" s="90" t="s">
        <v>344</v>
      </c>
      <c r="AL13" s="90"/>
      <c r="AM13" s="90"/>
      <c r="AN13" s="90" t="s">
        <v>344</v>
      </c>
      <c r="AO13" s="90"/>
      <c r="AP13" s="90"/>
      <c r="AQ13" s="90"/>
      <c r="AR13" s="90"/>
      <c r="AS13" s="90"/>
      <c r="AT13" s="90" t="s">
        <v>344</v>
      </c>
      <c r="AU13" s="90" t="s">
        <v>344</v>
      </c>
      <c r="AV13" s="90"/>
      <c r="AW13" s="90"/>
      <c r="AX13" s="90"/>
      <c r="AY13" s="90"/>
      <c r="AZ13" s="90"/>
      <c r="BA13" s="90"/>
      <c r="BB13" s="90"/>
      <c r="BC13" s="90"/>
      <c r="BD13" s="90" t="s">
        <v>344</v>
      </c>
      <c r="BE13" s="90"/>
      <c r="BF13" s="90" t="s">
        <v>344</v>
      </c>
      <c r="BG13" s="90"/>
      <c r="BH13" s="90"/>
      <c r="BI13" s="90"/>
      <c r="BJ13" s="90"/>
      <c r="BK13" s="90"/>
      <c r="BL13" s="90"/>
      <c r="BM13" s="90"/>
      <c r="BN13" s="90"/>
      <c r="BO13" s="90" t="s">
        <v>344</v>
      </c>
      <c r="BP13" s="90"/>
      <c r="BQ13" s="90"/>
      <c r="BR13" s="90"/>
      <c r="BS13" s="90"/>
      <c r="BT13" s="90"/>
      <c r="BU13" s="90"/>
      <c r="BV13" s="90"/>
      <c r="BW13" s="90"/>
      <c r="BX13" s="90"/>
    </row>
    <row r="14" spans="1:83" ht="76.5">
      <c r="A14" s="91" t="s">
        <v>330</v>
      </c>
      <c r="B14" s="91" t="s">
        <v>331</v>
      </c>
      <c r="C14" s="92">
        <v>0.3</v>
      </c>
      <c r="D14" s="91" t="s">
        <v>610</v>
      </c>
      <c r="E14" s="92">
        <v>1</v>
      </c>
      <c r="F14" s="92">
        <v>1</v>
      </c>
      <c r="G14" s="92" t="s">
        <v>87</v>
      </c>
      <c r="H14" s="91" t="s">
        <v>86</v>
      </c>
      <c r="I14" s="90" t="s">
        <v>611</v>
      </c>
      <c r="J14" s="90" t="s">
        <v>335</v>
      </c>
      <c r="K14" s="90" t="s">
        <v>73</v>
      </c>
      <c r="L14" s="90" t="s">
        <v>631</v>
      </c>
      <c r="M14" s="90" t="s">
        <v>336</v>
      </c>
      <c r="N14" s="90" t="s">
        <v>335</v>
      </c>
      <c r="O14" s="90" t="s">
        <v>336</v>
      </c>
      <c r="P14" s="90" t="s">
        <v>373</v>
      </c>
      <c r="Q14" s="90" t="s">
        <v>632</v>
      </c>
      <c r="R14" s="90" t="s">
        <v>171</v>
      </c>
      <c r="S14" s="90">
        <v>0</v>
      </c>
      <c r="T14" s="94">
        <v>0.25</v>
      </c>
      <c r="U14" s="94">
        <v>0.5</v>
      </c>
      <c r="V14" s="94">
        <v>0.75</v>
      </c>
      <c r="W14" s="94">
        <v>1</v>
      </c>
      <c r="X14" s="94">
        <v>1</v>
      </c>
      <c r="Y14" s="93">
        <v>720300000</v>
      </c>
      <c r="Z14" s="90" t="s">
        <v>339</v>
      </c>
      <c r="AA14" s="90" t="s">
        <v>636</v>
      </c>
      <c r="AB14" s="93">
        <v>190200000</v>
      </c>
      <c r="AC14" s="94">
        <v>0.5</v>
      </c>
      <c r="AD14" s="90" t="s">
        <v>377</v>
      </c>
      <c r="AE14" s="95">
        <v>45689</v>
      </c>
      <c r="AF14" s="95">
        <v>46022</v>
      </c>
      <c r="AG14" s="90" t="s">
        <v>342</v>
      </c>
      <c r="AH14" s="90" t="s">
        <v>343</v>
      </c>
      <c r="AI14" s="90"/>
      <c r="AJ14" s="90" t="s">
        <v>344</v>
      </c>
      <c r="AK14" s="90" t="s">
        <v>344</v>
      </c>
      <c r="AL14" s="90"/>
      <c r="AM14" s="90"/>
      <c r="AN14" s="90" t="s">
        <v>344</v>
      </c>
      <c r="AO14" s="90"/>
      <c r="AP14" s="90"/>
      <c r="AQ14" s="90"/>
      <c r="AR14" s="90"/>
      <c r="AS14" s="90"/>
      <c r="AT14" s="90" t="s">
        <v>344</v>
      </c>
      <c r="AU14" s="90" t="s">
        <v>344</v>
      </c>
      <c r="AV14" s="90"/>
      <c r="AW14" s="90"/>
      <c r="AX14" s="90"/>
      <c r="AY14" s="90"/>
      <c r="AZ14" s="90"/>
      <c r="BA14" s="90"/>
      <c r="BB14" s="90"/>
      <c r="BC14" s="90"/>
      <c r="BD14" s="90" t="s">
        <v>344</v>
      </c>
      <c r="BE14" s="90"/>
      <c r="BF14" s="90" t="s">
        <v>344</v>
      </c>
      <c r="BG14" s="90"/>
      <c r="BH14" s="90"/>
      <c r="BI14" s="90"/>
      <c r="BJ14" s="90"/>
      <c r="BK14" s="90"/>
      <c r="BL14" s="90"/>
      <c r="BM14" s="90"/>
      <c r="BN14" s="90"/>
      <c r="BO14" s="90" t="s">
        <v>344</v>
      </c>
      <c r="BP14" s="90"/>
      <c r="BQ14" s="90"/>
      <c r="BR14" s="90"/>
      <c r="BS14" s="90"/>
      <c r="BT14" s="90"/>
      <c r="BU14" s="90"/>
      <c r="BV14" s="90"/>
      <c r="BW14" s="90"/>
      <c r="BX14" s="90"/>
    </row>
    <row r="15" spans="1:83" ht="63.75">
      <c r="A15" s="91" t="s">
        <v>330</v>
      </c>
      <c r="B15" s="91" t="s">
        <v>331</v>
      </c>
      <c r="C15" s="92">
        <v>0.3</v>
      </c>
      <c r="D15" s="91" t="s">
        <v>610</v>
      </c>
      <c r="E15" s="92">
        <v>1</v>
      </c>
      <c r="F15" s="92">
        <v>1</v>
      </c>
      <c r="G15" s="92" t="s">
        <v>93</v>
      </c>
      <c r="H15" s="91" t="s">
        <v>92</v>
      </c>
      <c r="I15" s="90" t="s">
        <v>611</v>
      </c>
      <c r="J15" s="90" t="s">
        <v>335</v>
      </c>
      <c r="K15" s="90" t="s">
        <v>17</v>
      </c>
      <c r="L15" s="90" t="s">
        <v>637</v>
      </c>
      <c r="M15" s="90" t="s">
        <v>336</v>
      </c>
      <c r="N15" s="90" t="s">
        <v>335</v>
      </c>
      <c r="O15" s="90" t="s">
        <v>336</v>
      </c>
      <c r="P15" s="90" t="s">
        <v>380</v>
      </c>
      <c r="Q15" s="90" t="s">
        <v>638</v>
      </c>
      <c r="R15" s="90" t="s">
        <v>171</v>
      </c>
      <c r="S15" s="90">
        <v>3</v>
      </c>
      <c r="T15" s="94">
        <v>0.1</v>
      </c>
      <c r="U15" s="94">
        <v>0.3</v>
      </c>
      <c r="V15" s="94">
        <v>0.8</v>
      </c>
      <c r="W15" s="94">
        <v>1</v>
      </c>
      <c r="X15" s="94">
        <v>1</v>
      </c>
      <c r="Y15" s="93">
        <f>1356500000+88000000</f>
        <v>1444500000</v>
      </c>
      <c r="Z15" s="90" t="s">
        <v>381</v>
      </c>
      <c r="AA15" s="90" t="s">
        <v>639</v>
      </c>
      <c r="AB15" s="93">
        <v>88000000</v>
      </c>
      <c r="AC15" s="94">
        <v>0.13</v>
      </c>
      <c r="AD15" s="90" t="s">
        <v>383</v>
      </c>
      <c r="AE15" s="95">
        <v>45689</v>
      </c>
      <c r="AF15" s="95">
        <v>46022</v>
      </c>
      <c r="AG15" s="90" t="s">
        <v>384</v>
      </c>
      <c r="AH15" s="90" t="s">
        <v>343</v>
      </c>
      <c r="AI15" s="90" t="s">
        <v>344</v>
      </c>
      <c r="AJ15" s="90" t="s">
        <v>344</v>
      </c>
      <c r="AK15" s="90" t="s">
        <v>344</v>
      </c>
      <c r="AL15" s="90"/>
      <c r="AM15" s="90"/>
      <c r="AN15" s="90" t="s">
        <v>344</v>
      </c>
      <c r="AO15" s="90"/>
      <c r="AP15" s="90"/>
      <c r="AQ15" s="90"/>
      <c r="AR15" s="90"/>
      <c r="AS15" s="90"/>
      <c r="AT15" s="90" t="s">
        <v>344</v>
      </c>
      <c r="AU15" s="90"/>
      <c r="AV15" s="90"/>
      <c r="AW15" s="90" t="s">
        <v>344</v>
      </c>
      <c r="AX15" s="90"/>
      <c r="AY15" s="90"/>
      <c r="AZ15" s="90" t="s">
        <v>344</v>
      </c>
      <c r="BA15" s="90"/>
      <c r="BB15" s="90"/>
      <c r="BC15" s="90"/>
      <c r="BD15" s="90" t="s">
        <v>344</v>
      </c>
      <c r="BE15" s="90"/>
      <c r="BF15" s="90" t="s">
        <v>344</v>
      </c>
      <c r="BG15" s="90"/>
      <c r="BH15" s="90"/>
      <c r="BI15" s="90"/>
      <c r="BJ15" s="90"/>
      <c r="BK15" s="90"/>
      <c r="BL15" s="90"/>
      <c r="BM15" s="90"/>
      <c r="BN15" s="90"/>
      <c r="BO15" s="90" t="s">
        <v>344</v>
      </c>
      <c r="BP15" s="90"/>
      <c r="BQ15" s="90"/>
      <c r="BR15" s="90"/>
      <c r="BS15" s="90"/>
      <c r="BT15" s="90"/>
      <c r="BU15" s="90"/>
      <c r="BV15" s="90"/>
      <c r="BW15" s="90"/>
      <c r="BX15" s="90"/>
    </row>
    <row r="16" spans="1:83" ht="63.75">
      <c r="A16" s="91" t="s">
        <v>330</v>
      </c>
      <c r="B16" s="91" t="s">
        <v>331</v>
      </c>
      <c r="C16" s="92">
        <v>0.3</v>
      </c>
      <c r="D16" s="91" t="s">
        <v>610</v>
      </c>
      <c r="E16" s="92">
        <v>1</v>
      </c>
      <c r="F16" s="92">
        <v>1</v>
      </c>
      <c r="G16" s="92" t="s">
        <v>93</v>
      </c>
      <c r="H16" s="91" t="s">
        <v>92</v>
      </c>
      <c r="I16" s="90" t="s">
        <v>611</v>
      </c>
      <c r="J16" s="90" t="s">
        <v>335</v>
      </c>
      <c r="K16" s="90" t="s">
        <v>17</v>
      </c>
      <c r="L16" s="90" t="s">
        <v>637</v>
      </c>
      <c r="M16" s="90" t="s">
        <v>336</v>
      </c>
      <c r="N16" s="90" t="s">
        <v>335</v>
      </c>
      <c r="O16" s="90" t="s">
        <v>336</v>
      </c>
      <c r="P16" s="90" t="s">
        <v>380</v>
      </c>
      <c r="Q16" s="90" t="s">
        <v>638</v>
      </c>
      <c r="R16" s="90" t="s">
        <v>171</v>
      </c>
      <c r="S16" s="90">
        <v>3</v>
      </c>
      <c r="T16" s="94">
        <v>0.1</v>
      </c>
      <c r="U16" s="94">
        <v>0.3</v>
      </c>
      <c r="V16" s="94">
        <v>0.8</v>
      </c>
      <c r="W16" s="94">
        <v>1</v>
      </c>
      <c r="X16" s="94">
        <v>1</v>
      </c>
      <c r="Y16" s="93">
        <v>1444500000</v>
      </c>
      <c r="Z16" s="90" t="s">
        <v>381</v>
      </c>
      <c r="AA16" s="90" t="s">
        <v>386</v>
      </c>
      <c r="AB16" s="93">
        <v>1356500000</v>
      </c>
      <c r="AC16" s="94">
        <v>0.87</v>
      </c>
      <c r="AD16" s="90" t="s">
        <v>387</v>
      </c>
      <c r="AE16" s="95">
        <v>45777</v>
      </c>
      <c r="AF16" s="95">
        <v>45838</v>
      </c>
      <c r="AG16" s="90" t="s">
        <v>384</v>
      </c>
      <c r="AH16" s="90" t="s">
        <v>343</v>
      </c>
      <c r="AI16" s="90"/>
      <c r="AJ16" s="90" t="s">
        <v>344</v>
      </c>
      <c r="AK16" s="90" t="s">
        <v>344</v>
      </c>
      <c r="AL16" s="90"/>
      <c r="AM16" s="90"/>
      <c r="AN16" s="90" t="s">
        <v>344</v>
      </c>
      <c r="AO16" s="90"/>
      <c r="AP16" s="90"/>
      <c r="AQ16" s="90"/>
      <c r="AR16" s="90"/>
      <c r="AS16" s="90"/>
      <c r="AT16" s="90" t="s">
        <v>344</v>
      </c>
      <c r="AU16" s="90"/>
      <c r="AV16" s="90"/>
      <c r="AW16" s="90" t="s">
        <v>344</v>
      </c>
      <c r="AX16" s="90" t="s">
        <v>344</v>
      </c>
      <c r="AY16" s="90" t="s">
        <v>344</v>
      </c>
      <c r="AZ16" s="90" t="s">
        <v>344</v>
      </c>
      <c r="BA16" s="90"/>
      <c r="BB16" s="90"/>
      <c r="BC16" s="90"/>
      <c r="BD16" s="90" t="s">
        <v>344</v>
      </c>
      <c r="BE16" s="90"/>
      <c r="BF16" s="90" t="s">
        <v>344</v>
      </c>
      <c r="BG16" s="90"/>
      <c r="BH16" s="90"/>
      <c r="BI16" s="90"/>
      <c r="BJ16" s="90"/>
      <c r="BK16" s="90"/>
      <c r="BL16" s="90"/>
      <c r="BM16" s="90"/>
      <c r="BN16" s="90"/>
      <c r="BO16" s="90" t="s">
        <v>344</v>
      </c>
      <c r="BP16" s="90"/>
      <c r="BQ16" s="90"/>
      <c r="BR16" s="90"/>
      <c r="BS16" s="90"/>
      <c r="BT16" s="90"/>
      <c r="BU16" s="90"/>
      <c r="BV16" s="90"/>
      <c r="BW16" s="90"/>
      <c r="BX16" s="90"/>
    </row>
    <row r="17" spans="1:78" ht="89.25">
      <c r="A17" s="91" t="s">
        <v>330</v>
      </c>
      <c r="B17" s="91" t="s">
        <v>331</v>
      </c>
      <c r="C17" s="92">
        <v>0.3</v>
      </c>
      <c r="D17" s="91" t="s">
        <v>610</v>
      </c>
      <c r="E17" s="92">
        <v>1</v>
      </c>
      <c r="F17" s="92">
        <v>1</v>
      </c>
      <c r="G17" s="92" t="s">
        <v>93</v>
      </c>
      <c r="H17" s="91" t="s">
        <v>92</v>
      </c>
      <c r="I17" s="90" t="s">
        <v>640</v>
      </c>
      <c r="J17" s="90" t="s">
        <v>641</v>
      </c>
      <c r="K17" s="90" t="s">
        <v>122</v>
      </c>
      <c r="L17" s="90" t="s">
        <v>245</v>
      </c>
      <c r="M17" s="90" t="s">
        <v>354</v>
      </c>
      <c r="N17" s="90" t="s">
        <v>355</v>
      </c>
      <c r="O17" s="90" t="s">
        <v>389</v>
      </c>
      <c r="P17" s="90" t="s">
        <v>367</v>
      </c>
      <c r="Q17" s="96" t="s">
        <v>642</v>
      </c>
      <c r="R17" s="96" t="s">
        <v>171</v>
      </c>
      <c r="S17" s="96">
        <v>1</v>
      </c>
      <c r="T17" s="94">
        <v>0.25</v>
      </c>
      <c r="U17" s="94">
        <v>0.5</v>
      </c>
      <c r="V17" s="94">
        <v>0.75</v>
      </c>
      <c r="W17" s="94">
        <v>1</v>
      </c>
      <c r="X17" s="94">
        <v>1</v>
      </c>
      <c r="Y17" s="97">
        <v>129800000</v>
      </c>
      <c r="Z17" s="90" t="s">
        <v>390</v>
      </c>
      <c r="AA17" s="90" t="s">
        <v>643</v>
      </c>
      <c r="AB17" s="93">
        <v>0</v>
      </c>
      <c r="AC17" s="94">
        <v>0.34</v>
      </c>
      <c r="AD17" s="90" t="s">
        <v>392</v>
      </c>
      <c r="AE17" s="95">
        <v>45672</v>
      </c>
      <c r="AF17" s="95">
        <v>46022</v>
      </c>
      <c r="AG17" s="90" t="s">
        <v>397</v>
      </c>
      <c r="AH17" s="90" t="s">
        <v>343</v>
      </c>
      <c r="AI17" s="90"/>
      <c r="AJ17" s="90"/>
      <c r="AK17" s="90"/>
      <c r="AL17" s="90"/>
      <c r="AM17" s="90"/>
      <c r="AN17" s="90"/>
      <c r="AO17" s="90"/>
      <c r="AP17" s="90"/>
      <c r="AQ17" s="90"/>
      <c r="AR17" s="90"/>
      <c r="AS17" s="90"/>
      <c r="AT17" s="90" t="s">
        <v>344</v>
      </c>
      <c r="AU17" s="90" t="s">
        <v>344</v>
      </c>
      <c r="AV17" s="90"/>
      <c r="AW17" s="90" t="s">
        <v>344</v>
      </c>
      <c r="AX17" s="90" t="s">
        <v>344</v>
      </c>
      <c r="AY17" s="90"/>
      <c r="AZ17" s="90" t="s">
        <v>344</v>
      </c>
      <c r="BA17" s="90"/>
      <c r="BB17" s="90"/>
      <c r="BC17" s="90"/>
      <c r="BD17" s="90" t="s">
        <v>344</v>
      </c>
      <c r="BE17" s="90"/>
      <c r="BF17" s="90" t="s">
        <v>344</v>
      </c>
      <c r="BG17" s="90"/>
      <c r="BH17" s="90"/>
      <c r="BI17" s="90"/>
      <c r="BJ17" s="90"/>
      <c r="BK17" s="90"/>
      <c r="BL17" s="90"/>
      <c r="BM17" s="90"/>
      <c r="BN17" s="90"/>
      <c r="BO17" s="90"/>
      <c r="BP17" s="90"/>
      <c r="BQ17" s="90"/>
      <c r="BR17" s="90"/>
      <c r="BS17" s="90"/>
      <c r="BT17" s="90"/>
      <c r="BU17" s="90"/>
      <c r="BV17" s="90"/>
      <c r="BW17" s="90"/>
      <c r="BX17" s="90"/>
      <c r="BY17" s="260" t="s">
        <v>623</v>
      </c>
      <c r="BZ17" s="260"/>
    </row>
    <row r="18" spans="1:78" ht="89.25">
      <c r="A18" s="91" t="s">
        <v>330</v>
      </c>
      <c r="B18" s="91" t="s">
        <v>331</v>
      </c>
      <c r="C18" s="92">
        <v>0.3</v>
      </c>
      <c r="D18" s="91" t="s">
        <v>610</v>
      </c>
      <c r="E18" s="92">
        <v>1</v>
      </c>
      <c r="F18" s="92">
        <v>1</v>
      </c>
      <c r="G18" s="92" t="s">
        <v>93</v>
      </c>
      <c r="H18" s="91" t="s">
        <v>92</v>
      </c>
      <c r="I18" s="90" t="s">
        <v>640</v>
      </c>
      <c r="J18" s="90" t="s">
        <v>641</v>
      </c>
      <c r="K18" s="90" t="s">
        <v>122</v>
      </c>
      <c r="L18" s="90" t="s">
        <v>245</v>
      </c>
      <c r="M18" s="90" t="s">
        <v>354</v>
      </c>
      <c r="N18" s="90" t="s">
        <v>355</v>
      </c>
      <c r="O18" s="90" t="s">
        <v>389</v>
      </c>
      <c r="P18" s="90" t="s">
        <v>367</v>
      </c>
      <c r="Q18" s="96" t="s">
        <v>247</v>
      </c>
      <c r="R18" s="96" t="s">
        <v>171</v>
      </c>
      <c r="S18" s="96">
        <v>1</v>
      </c>
      <c r="T18" s="94">
        <v>0.25</v>
      </c>
      <c r="U18" s="94">
        <v>0.5</v>
      </c>
      <c r="V18" s="94">
        <v>0.75</v>
      </c>
      <c r="W18" s="94">
        <v>1</v>
      </c>
      <c r="X18" s="94">
        <v>1</v>
      </c>
      <c r="Y18" s="97">
        <v>129800000</v>
      </c>
      <c r="Z18" s="90" t="s">
        <v>390</v>
      </c>
      <c r="AA18" s="90" t="s">
        <v>644</v>
      </c>
      <c r="AB18" s="93">
        <v>0</v>
      </c>
      <c r="AC18" s="94">
        <v>0.33</v>
      </c>
      <c r="AD18" s="90" t="s">
        <v>396</v>
      </c>
      <c r="AE18" s="95">
        <v>45672</v>
      </c>
      <c r="AF18" s="95">
        <v>46022</v>
      </c>
      <c r="AG18" s="90" t="s">
        <v>645</v>
      </c>
      <c r="AH18" s="90" t="s">
        <v>343</v>
      </c>
      <c r="AI18" s="90" t="s">
        <v>344</v>
      </c>
      <c r="AJ18" s="90" t="s">
        <v>344</v>
      </c>
      <c r="AK18" s="90"/>
      <c r="AL18" s="90"/>
      <c r="AM18" s="90"/>
      <c r="AN18" s="90"/>
      <c r="AO18" s="90"/>
      <c r="AP18" s="90"/>
      <c r="AQ18" s="90"/>
      <c r="AR18" s="90"/>
      <c r="AS18" s="90"/>
      <c r="AT18" s="90"/>
      <c r="AU18" s="90"/>
      <c r="AV18" s="90"/>
      <c r="AW18" s="90"/>
      <c r="AX18" s="90" t="s">
        <v>344</v>
      </c>
      <c r="AY18" s="90"/>
      <c r="AZ18" s="90"/>
      <c r="BA18" s="90"/>
      <c r="BB18" s="90" t="s">
        <v>344</v>
      </c>
      <c r="BC18" s="90"/>
      <c r="BD18" s="90" t="s">
        <v>344</v>
      </c>
      <c r="BE18" s="90"/>
      <c r="BF18" s="90" t="s">
        <v>344</v>
      </c>
      <c r="BG18" s="90"/>
      <c r="BH18" s="90"/>
      <c r="BI18" s="90"/>
      <c r="BJ18" s="90"/>
      <c r="BK18" s="90"/>
      <c r="BL18" s="90"/>
      <c r="BM18" s="90"/>
      <c r="BN18" s="90"/>
      <c r="BO18" s="90"/>
      <c r="BP18" s="90"/>
      <c r="BQ18" s="90"/>
      <c r="BR18" s="90"/>
      <c r="BS18" s="90"/>
      <c r="BT18" s="90"/>
      <c r="BU18" s="90"/>
      <c r="BV18" s="90"/>
      <c r="BW18" s="90"/>
      <c r="BX18" s="90"/>
      <c r="BY18" s="260"/>
      <c r="BZ18" s="260"/>
    </row>
    <row r="19" spans="1:78" ht="89.25">
      <c r="A19" s="91" t="s">
        <v>330</v>
      </c>
      <c r="B19" s="91" t="s">
        <v>331</v>
      </c>
      <c r="C19" s="92">
        <v>0.3</v>
      </c>
      <c r="D19" s="91" t="s">
        <v>610</v>
      </c>
      <c r="E19" s="92">
        <v>1</v>
      </c>
      <c r="F19" s="92">
        <v>1</v>
      </c>
      <c r="G19" s="92" t="s">
        <v>93</v>
      </c>
      <c r="H19" s="91" t="s">
        <v>92</v>
      </c>
      <c r="I19" s="90" t="s">
        <v>640</v>
      </c>
      <c r="J19" s="90" t="s">
        <v>641</v>
      </c>
      <c r="K19" s="90" t="s">
        <v>122</v>
      </c>
      <c r="L19" s="90" t="s">
        <v>245</v>
      </c>
      <c r="M19" s="90" t="s">
        <v>354</v>
      </c>
      <c r="N19" s="90" t="s">
        <v>355</v>
      </c>
      <c r="O19" s="90" t="s">
        <v>389</v>
      </c>
      <c r="P19" s="90" t="s">
        <v>367</v>
      </c>
      <c r="Q19" s="96" t="s">
        <v>247</v>
      </c>
      <c r="R19" s="96" t="s">
        <v>171</v>
      </c>
      <c r="S19" s="96">
        <v>1</v>
      </c>
      <c r="T19" s="94">
        <v>0.25</v>
      </c>
      <c r="U19" s="94">
        <v>0.5</v>
      </c>
      <c r="V19" s="94">
        <v>0.75</v>
      </c>
      <c r="W19" s="94">
        <v>1</v>
      </c>
      <c r="X19" s="94">
        <v>1</v>
      </c>
      <c r="Y19" s="97">
        <v>129800000</v>
      </c>
      <c r="Z19" s="90" t="s">
        <v>646</v>
      </c>
      <c r="AA19" s="90" t="s">
        <v>647</v>
      </c>
      <c r="AB19" s="93">
        <f>+(3500000*11)+(4000000*11)+(4300000*11)</f>
        <v>129800000</v>
      </c>
      <c r="AC19" s="94">
        <v>0.33</v>
      </c>
      <c r="AD19" s="90" t="s">
        <v>648</v>
      </c>
      <c r="AE19" s="95">
        <v>45672</v>
      </c>
      <c r="AF19" s="95">
        <v>46022</v>
      </c>
      <c r="AG19" s="90" t="s">
        <v>400</v>
      </c>
      <c r="AH19" s="90" t="s">
        <v>343</v>
      </c>
      <c r="AI19" s="90"/>
      <c r="AJ19" s="90" t="s">
        <v>344</v>
      </c>
      <c r="AK19" s="90" t="s">
        <v>344</v>
      </c>
      <c r="AL19" s="90"/>
      <c r="AM19" s="90"/>
      <c r="AN19" s="90" t="s">
        <v>344</v>
      </c>
      <c r="AO19" s="90"/>
      <c r="AP19" s="90"/>
      <c r="AQ19" s="90"/>
      <c r="AR19" s="90"/>
      <c r="AS19" s="90"/>
      <c r="AT19" s="90" t="s">
        <v>344</v>
      </c>
      <c r="AU19" s="90" t="s">
        <v>344</v>
      </c>
      <c r="AV19" s="90" t="s">
        <v>344</v>
      </c>
      <c r="AW19" s="90" t="s">
        <v>344</v>
      </c>
      <c r="AX19" s="90" t="s">
        <v>344</v>
      </c>
      <c r="AY19" s="90" t="s">
        <v>344</v>
      </c>
      <c r="AZ19" s="90" t="s">
        <v>344</v>
      </c>
      <c r="BA19" s="90" t="s">
        <v>344</v>
      </c>
      <c r="BB19" s="90" t="s">
        <v>344</v>
      </c>
      <c r="BC19" s="90"/>
      <c r="BD19" s="90" t="s">
        <v>344</v>
      </c>
      <c r="BE19" s="90"/>
      <c r="BF19" s="90" t="s">
        <v>344</v>
      </c>
      <c r="BG19" s="90"/>
      <c r="BH19" s="90" t="s">
        <v>344</v>
      </c>
      <c r="BI19" s="90"/>
      <c r="BJ19" s="90"/>
      <c r="BK19" s="90"/>
      <c r="BL19" s="90"/>
      <c r="BM19" s="90"/>
      <c r="BN19" s="90"/>
      <c r="BO19" s="90" t="s">
        <v>344</v>
      </c>
      <c r="BP19" s="90"/>
      <c r="BQ19" s="90"/>
      <c r="BR19" s="90"/>
      <c r="BS19" s="90"/>
      <c r="BT19" s="90"/>
      <c r="BU19" s="90"/>
      <c r="BV19" s="90"/>
      <c r="BW19" s="90"/>
      <c r="BX19" s="90"/>
      <c r="BY19" s="260"/>
      <c r="BZ19" s="260"/>
    </row>
    <row r="20" spans="1:78" ht="76.5">
      <c r="A20" s="91" t="s">
        <v>330</v>
      </c>
      <c r="B20" s="91" t="s">
        <v>331</v>
      </c>
      <c r="C20" s="92">
        <v>0.3</v>
      </c>
      <c r="D20" s="91" t="s">
        <v>610</v>
      </c>
      <c r="E20" s="92">
        <v>1</v>
      </c>
      <c r="F20" s="92">
        <v>1</v>
      </c>
      <c r="G20" s="92" t="s">
        <v>93</v>
      </c>
      <c r="H20" s="91" t="s">
        <v>92</v>
      </c>
      <c r="I20" s="90" t="s">
        <v>649</v>
      </c>
      <c r="J20" s="90" t="s">
        <v>650</v>
      </c>
      <c r="K20" s="90" t="s">
        <v>108</v>
      </c>
      <c r="L20" s="90" t="s">
        <v>651</v>
      </c>
      <c r="M20" s="90" t="s">
        <v>364</v>
      </c>
      <c r="N20" s="90" t="s">
        <v>365</v>
      </c>
      <c r="O20" s="90" t="s">
        <v>12</v>
      </c>
      <c r="P20" s="90" t="s">
        <v>402</v>
      </c>
      <c r="Q20" s="90" t="s">
        <v>652</v>
      </c>
      <c r="R20" s="90" t="s">
        <v>653</v>
      </c>
      <c r="S20" s="90" t="s">
        <v>462</v>
      </c>
      <c r="T20" s="98">
        <v>4</v>
      </c>
      <c r="U20" s="98">
        <v>10</v>
      </c>
      <c r="V20" s="98">
        <v>12</v>
      </c>
      <c r="W20" s="98">
        <v>14</v>
      </c>
      <c r="X20" s="93">
        <v>14</v>
      </c>
      <c r="Y20" s="93">
        <v>6857800000</v>
      </c>
      <c r="Z20" s="90" t="s">
        <v>368</v>
      </c>
      <c r="AA20" s="90" t="s">
        <v>654</v>
      </c>
      <c r="AB20" s="93">
        <v>107800000</v>
      </c>
      <c r="AC20" s="94">
        <v>0.5</v>
      </c>
      <c r="AD20" s="90" t="s">
        <v>408</v>
      </c>
      <c r="AE20" s="95">
        <v>45717</v>
      </c>
      <c r="AF20" s="95">
        <v>46022</v>
      </c>
      <c r="AG20" s="90" t="s">
        <v>405</v>
      </c>
      <c r="AH20" s="90" t="s">
        <v>372</v>
      </c>
      <c r="AI20" s="90"/>
      <c r="AJ20" s="90"/>
      <c r="AK20" s="90"/>
      <c r="AL20" s="90"/>
      <c r="AM20" s="90"/>
      <c r="AN20" s="90"/>
      <c r="AO20" s="90"/>
      <c r="AP20" s="90"/>
      <c r="AQ20" s="90"/>
      <c r="AR20" s="90"/>
      <c r="AS20" s="90"/>
      <c r="AT20" s="90" t="s">
        <v>344</v>
      </c>
      <c r="AU20" s="90"/>
      <c r="AV20" s="90"/>
      <c r="AW20" s="90" t="s">
        <v>344</v>
      </c>
      <c r="AX20" s="90" t="s">
        <v>344</v>
      </c>
      <c r="AY20" s="90"/>
      <c r="AZ20" s="90"/>
      <c r="BA20" s="90"/>
      <c r="BB20" s="90"/>
      <c r="BC20" s="90"/>
      <c r="BD20" s="90" t="s">
        <v>344</v>
      </c>
      <c r="BE20" s="90"/>
      <c r="BF20" s="90" t="s">
        <v>344</v>
      </c>
      <c r="BG20" s="90" t="s">
        <v>344</v>
      </c>
      <c r="BH20" s="90"/>
      <c r="BI20" s="90"/>
      <c r="BJ20" s="90"/>
      <c r="BK20" s="90"/>
      <c r="BL20" s="90"/>
      <c r="BM20" s="90"/>
      <c r="BN20" s="90"/>
      <c r="BO20" s="90"/>
      <c r="BP20" s="90"/>
      <c r="BQ20" s="90"/>
      <c r="BR20" s="90"/>
      <c r="BS20" s="90"/>
      <c r="BT20" s="90"/>
      <c r="BU20" s="90"/>
      <c r="BV20" s="90"/>
      <c r="BW20" s="90"/>
      <c r="BX20" s="90"/>
    </row>
    <row r="21" spans="1:78" ht="89.25" customHeight="1">
      <c r="A21" s="91" t="s">
        <v>330</v>
      </c>
      <c r="B21" s="91" t="s">
        <v>331</v>
      </c>
      <c r="C21" s="92">
        <v>0.3</v>
      </c>
      <c r="D21" s="91" t="s">
        <v>610</v>
      </c>
      <c r="E21" s="92">
        <v>1</v>
      </c>
      <c r="F21" s="92">
        <v>1</v>
      </c>
      <c r="G21" s="92" t="s">
        <v>93</v>
      </c>
      <c r="H21" s="91" t="s">
        <v>92</v>
      </c>
      <c r="I21" s="90" t="s">
        <v>649</v>
      </c>
      <c r="J21" s="90" t="s">
        <v>650</v>
      </c>
      <c r="K21" s="90" t="s">
        <v>28</v>
      </c>
      <c r="L21" s="90" t="s">
        <v>655</v>
      </c>
      <c r="M21" s="90" t="s">
        <v>364</v>
      </c>
      <c r="N21" s="90" t="s">
        <v>365</v>
      </c>
      <c r="O21" s="90" t="s">
        <v>366</v>
      </c>
      <c r="P21" s="90" t="s">
        <v>367</v>
      </c>
      <c r="Q21" s="90" t="s">
        <v>656</v>
      </c>
      <c r="R21" s="90" t="s">
        <v>653</v>
      </c>
      <c r="S21" s="90" t="s">
        <v>462</v>
      </c>
      <c r="T21" s="98">
        <v>25</v>
      </c>
      <c r="U21" s="98">
        <v>50</v>
      </c>
      <c r="V21" s="98">
        <v>75</v>
      </c>
      <c r="W21" s="98">
        <v>100</v>
      </c>
      <c r="X21" s="93">
        <v>100</v>
      </c>
      <c r="Y21" s="93">
        <v>6857800000</v>
      </c>
      <c r="Z21" s="90" t="s">
        <v>368</v>
      </c>
      <c r="AA21" s="90" t="s">
        <v>409</v>
      </c>
      <c r="AB21" s="93">
        <v>6750000000</v>
      </c>
      <c r="AC21" s="94">
        <v>0.5</v>
      </c>
      <c r="AD21" s="90" t="s">
        <v>370</v>
      </c>
      <c r="AE21" s="95">
        <v>45717</v>
      </c>
      <c r="AF21" s="95">
        <v>46022</v>
      </c>
      <c r="AG21" s="90" t="s">
        <v>371</v>
      </c>
      <c r="AH21" s="90" t="s">
        <v>372</v>
      </c>
      <c r="AI21" s="90" t="s">
        <v>344</v>
      </c>
      <c r="AJ21" s="90"/>
      <c r="AK21" s="90"/>
      <c r="AL21" s="90"/>
      <c r="AM21" s="90"/>
      <c r="AN21" s="90"/>
      <c r="AO21" s="90"/>
      <c r="AP21" s="90"/>
      <c r="AQ21" s="90"/>
      <c r="AR21" s="90"/>
      <c r="AS21" s="90"/>
      <c r="AT21" s="90" t="s">
        <v>344</v>
      </c>
      <c r="AU21" s="90"/>
      <c r="AV21" s="90"/>
      <c r="AW21" s="90" t="s">
        <v>344</v>
      </c>
      <c r="AX21" s="90" t="s">
        <v>344</v>
      </c>
      <c r="AY21" s="90"/>
      <c r="AZ21" s="90"/>
      <c r="BA21" s="90"/>
      <c r="BB21" s="90"/>
      <c r="BC21" s="90"/>
      <c r="BD21" s="90" t="s">
        <v>344</v>
      </c>
      <c r="BE21" s="90"/>
      <c r="BF21" s="90" t="s">
        <v>344</v>
      </c>
      <c r="BG21" s="90" t="s">
        <v>344</v>
      </c>
      <c r="BH21" s="90"/>
      <c r="BI21" s="90"/>
      <c r="BJ21" s="90"/>
      <c r="BK21" s="90"/>
      <c r="BL21" s="90"/>
      <c r="BM21" s="90"/>
      <c r="BN21" s="90"/>
      <c r="BO21" s="90"/>
      <c r="BP21" s="90"/>
      <c r="BQ21" s="90"/>
      <c r="BR21" s="90"/>
      <c r="BS21" s="90"/>
      <c r="BT21" s="90"/>
      <c r="BU21" s="90"/>
      <c r="BV21" s="90"/>
      <c r="BW21" s="90"/>
      <c r="BX21" s="90"/>
    </row>
    <row r="22" spans="1:78" ht="89.25" customHeight="1">
      <c r="A22" s="91" t="s">
        <v>657</v>
      </c>
      <c r="B22" s="91" t="s">
        <v>658</v>
      </c>
      <c r="C22" s="128">
        <v>0.3</v>
      </c>
      <c r="D22" s="91" t="s">
        <v>610</v>
      </c>
      <c r="E22" s="92">
        <v>1</v>
      </c>
      <c r="F22" s="92">
        <v>1</v>
      </c>
      <c r="G22" s="91" t="s">
        <v>93</v>
      </c>
      <c r="H22" s="91" t="s">
        <v>92</v>
      </c>
      <c r="I22" s="90" t="s">
        <v>419</v>
      </c>
      <c r="J22" s="90" t="s">
        <v>420</v>
      </c>
      <c r="K22" s="90" t="s">
        <v>118</v>
      </c>
      <c r="L22" s="90" t="s">
        <v>117</v>
      </c>
      <c r="M22" s="90" t="s">
        <v>421</v>
      </c>
      <c r="N22" s="90" t="s">
        <v>420</v>
      </c>
      <c r="O22" s="90" t="s">
        <v>659</v>
      </c>
      <c r="P22" s="90" t="s">
        <v>423</v>
      </c>
      <c r="Q22" s="90" t="s">
        <v>244</v>
      </c>
      <c r="R22" s="96" t="s">
        <v>171</v>
      </c>
      <c r="S22" s="96">
        <v>0.5</v>
      </c>
      <c r="T22" s="96">
        <v>0</v>
      </c>
      <c r="U22" s="96">
        <v>0.1</v>
      </c>
      <c r="V22" s="96">
        <v>0.3</v>
      </c>
      <c r="W22" s="96">
        <v>1</v>
      </c>
      <c r="X22" s="96">
        <v>1</v>
      </c>
      <c r="Y22" s="93">
        <v>12259000000</v>
      </c>
      <c r="Z22" s="90" t="s">
        <v>424</v>
      </c>
      <c r="AA22" s="90" t="s">
        <v>429</v>
      </c>
      <c r="AB22" s="93">
        <v>12259000000</v>
      </c>
      <c r="AC22" s="96">
        <v>0.4</v>
      </c>
      <c r="AD22" s="90" t="s">
        <v>430</v>
      </c>
      <c r="AE22" s="95">
        <v>45658</v>
      </c>
      <c r="AF22" s="95">
        <v>46022</v>
      </c>
      <c r="AG22" s="90" t="s">
        <v>660</v>
      </c>
      <c r="AH22" s="90" t="s">
        <v>343</v>
      </c>
      <c r="AI22" s="90" t="s">
        <v>661</v>
      </c>
      <c r="AJ22" s="90" t="s">
        <v>344</v>
      </c>
      <c r="AK22" s="90" t="s">
        <v>344</v>
      </c>
      <c r="AL22" s="90" t="s">
        <v>661</v>
      </c>
      <c r="AM22" s="90" t="s">
        <v>661</v>
      </c>
      <c r="AN22" s="90" t="s">
        <v>344</v>
      </c>
      <c r="AO22" s="90" t="s">
        <v>661</v>
      </c>
      <c r="AP22" s="90" t="s">
        <v>661</v>
      </c>
      <c r="AQ22" s="90" t="s">
        <v>661</v>
      </c>
      <c r="AR22" s="90" t="s">
        <v>661</v>
      </c>
      <c r="AS22" s="90" t="s">
        <v>661</v>
      </c>
      <c r="AT22" s="90" t="s">
        <v>344</v>
      </c>
      <c r="AU22" s="90" t="s">
        <v>344</v>
      </c>
      <c r="AV22" s="90" t="s">
        <v>661</v>
      </c>
      <c r="AW22" s="90" t="s">
        <v>344</v>
      </c>
      <c r="AX22" s="90" t="s">
        <v>344</v>
      </c>
      <c r="AY22" s="90" t="s">
        <v>661</v>
      </c>
      <c r="AZ22" s="90" t="s">
        <v>344</v>
      </c>
      <c r="BA22" s="90" t="s">
        <v>661</v>
      </c>
      <c r="BB22" s="90" t="s">
        <v>661</v>
      </c>
      <c r="BC22" s="90" t="s">
        <v>661</v>
      </c>
      <c r="BD22" s="90" t="s">
        <v>344</v>
      </c>
      <c r="BE22" s="90" t="s">
        <v>661</v>
      </c>
      <c r="BF22" s="90" t="s">
        <v>344</v>
      </c>
      <c r="BG22" s="90" t="s">
        <v>344</v>
      </c>
      <c r="BH22" s="90" t="s">
        <v>661</v>
      </c>
      <c r="BI22" s="90" t="s">
        <v>661</v>
      </c>
      <c r="BJ22" s="90" t="s">
        <v>661</v>
      </c>
      <c r="BK22" s="90" t="s">
        <v>661</v>
      </c>
      <c r="BL22" s="90" t="s">
        <v>661</v>
      </c>
      <c r="BM22" s="90" t="s">
        <v>661</v>
      </c>
      <c r="BN22" s="90" t="s">
        <v>661</v>
      </c>
      <c r="BO22" s="90" t="s">
        <v>344</v>
      </c>
      <c r="BP22" s="90" t="s">
        <v>661</v>
      </c>
      <c r="BQ22" s="90" t="s">
        <v>661</v>
      </c>
      <c r="BR22" s="90" t="s">
        <v>661</v>
      </c>
      <c r="BS22" s="90" t="s">
        <v>661</v>
      </c>
      <c r="BT22" s="90" t="s">
        <v>661</v>
      </c>
      <c r="BU22" s="90" t="s">
        <v>661</v>
      </c>
      <c r="BV22" s="90" t="s">
        <v>661</v>
      </c>
      <c r="BW22" s="90" t="s">
        <v>661</v>
      </c>
      <c r="BX22" s="90" t="s">
        <v>661</v>
      </c>
      <c r="BY22" s="256" t="s">
        <v>623</v>
      </c>
      <c r="BZ22" s="257"/>
    </row>
    <row r="23" spans="1:78" ht="89.25" customHeight="1">
      <c r="A23" s="91" t="s">
        <v>657</v>
      </c>
      <c r="B23" s="91" t="s">
        <v>658</v>
      </c>
      <c r="C23" s="128">
        <v>0.3</v>
      </c>
      <c r="D23" s="91" t="s">
        <v>610</v>
      </c>
      <c r="E23" s="92">
        <v>1</v>
      </c>
      <c r="F23" s="92">
        <v>1</v>
      </c>
      <c r="G23" s="91" t="s">
        <v>93</v>
      </c>
      <c r="H23" s="91" t="s">
        <v>92</v>
      </c>
      <c r="I23" s="90" t="s">
        <v>419</v>
      </c>
      <c r="J23" s="90" t="s">
        <v>420</v>
      </c>
      <c r="K23" s="90" t="s">
        <v>118</v>
      </c>
      <c r="L23" s="90" t="s">
        <v>117</v>
      </c>
      <c r="M23" s="90" t="s">
        <v>421</v>
      </c>
      <c r="N23" s="90" t="s">
        <v>420</v>
      </c>
      <c r="O23" s="90" t="s">
        <v>659</v>
      </c>
      <c r="P23" s="90" t="s">
        <v>423</v>
      </c>
      <c r="Q23" s="90" t="s">
        <v>244</v>
      </c>
      <c r="R23" s="96" t="s">
        <v>171</v>
      </c>
      <c r="S23" s="96">
        <v>0.5</v>
      </c>
      <c r="T23" s="96">
        <v>0</v>
      </c>
      <c r="U23" s="96">
        <v>0.1</v>
      </c>
      <c r="V23" s="96">
        <v>0.3</v>
      </c>
      <c r="W23" s="96">
        <v>1</v>
      </c>
      <c r="X23" s="96">
        <v>1</v>
      </c>
      <c r="Y23" s="93">
        <v>12259000000</v>
      </c>
      <c r="Z23" s="90" t="s">
        <v>424</v>
      </c>
      <c r="AA23" s="90" t="s">
        <v>662</v>
      </c>
      <c r="AB23" s="90">
        <v>0</v>
      </c>
      <c r="AC23" s="96">
        <v>0.2</v>
      </c>
      <c r="AD23" s="90" t="s">
        <v>663</v>
      </c>
      <c r="AE23" s="95">
        <v>45658</v>
      </c>
      <c r="AF23" s="95">
        <v>46022</v>
      </c>
      <c r="AG23" s="90" t="s">
        <v>660</v>
      </c>
      <c r="AH23" s="90" t="s">
        <v>343</v>
      </c>
      <c r="AI23" s="90" t="s">
        <v>661</v>
      </c>
      <c r="AJ23" s="90" t="s">
        <v>661</v>
      </c>
      <c r="AK23" s="90" t="s">
        <v>661</v>
      </c>
      <c r="AL23" s="90" t="s">
        <v>661</v>
      </c>
      <c r="AM23" s="90" t="s">
        <v>661</v>
      </c>
      <c r="AN23" s="90" t="s">
        <v>661</v>
      </c>
      <c r="AO23" s="90" t="s">
        <v>661</v>
      </c>
      <c r="AP23" s="90" t="s">
        <v>661</v>
      </c>
      <c r="AQ23" s="90" t="s">
        <v>661</v>
      </c>
      <c r="AR23" s="90" t="s">
        <v>661</v>
      </c>
      <c r="AS23" s="90" t="s">
        <v>661</v>
      </c>
      <c r="AT23" s="90" t="s">
        <v>661</v>
      </c>
      <c r="AU23" s="90" t="s">
        <v>661</v>
      </c>
      <c r="AV23" s="90" t="s">
        <v>661</v>
      </c>
      <c r="AW23" s="90" t="s">
        <v>661</v>
      </c>
      <c r="AX23" s="90" t="s">
        <v>661</v>
      </c>
      <c r="AY23" s="90" t="s">
        <v>661</v>
      </c>
      <c r="AZ23" s="90" t="s">
        <v>661</v>
      </c>
      <c r="BA23" s="90" t="s">
        <v>661</v>
      </c>
      <c r="BB23" s="90" t="s">
        <v>661</v>
      </c>
      <c r="BC23" s="90" t="s">
        <v>661</v>
      </c>
      <c r="BD23" s="90" t="s">
        <v>661</v>
      </c>
      <c r="BE23" s="90" t="s">
        <v>661</v>
      </c>
      <c r="BF23" s="90" t="s">
        <v>661</v>
      </c>
      <c r="BG23" s="90" t="s">
        <v>661</v>
      </c>
      <c r="BH23" s="90" t="s">
        <v>661</v>
      </c>
      <c r="BI23" s="90" t="s">
        <v>661</v>
      </c>
      <c r="BJ23" s="90" t="s">
        <v>661</v>
      </c>
      <c r="BK23" s="90" t="s">
        <v>661</v>
      </c>
      <c r="BL23" s="90" t="s">
        <v>661</v>
      </c>
      <c r="BM23" s="90" t="s">
        <v>661</v>
      </c>
      <c r="BN23" s="90" t="s">
        <v>661</v>
      </c>
      <c r="BO23" s="90" t="s">
        <v>661</v>
      </c>
      <c r="BP23" s="90" t="s">
        <v>661</v>
      </c>
      <c r="BQ23" s="90" t="s">
        <v>661</v>
      </c>
      <c r="BR23" s="90" t="s">
        <v>661</v>
      </c>
      <c r="BS23" s="90" t="s">
        <v>661</v>
      </c>
      <c r="BT23" s="90" t="s">
        <v>661</v>
      </c>
      <c r="BU23" s="90" t="s">
        <v>661</v>
      </c>
      <c r="BV23" s="90" t="s">
        <v>661</v>
      </c>
      <c r="BW23" s="90" t="s">
        <v>661</v>
      </c>
      <c r="BX23" s="90" t="s">
        <v>661</v>
      </c>
      <c r="BY23" s="258"/>
      <c r="BZ23" s="255"/>
    </row>
    <row r="24" spans="1:78" ht="88.5" customHeight="1">
      <c r="A24" s="91" t="s">
        <v>657</v>
      </c>
      <c r="B24" s="91" t="s">
        <v>658</v>
      </c>
      <c r="C24" s="128">
        <v>0.3</v>
      </c>
      <c r="D24" s="91" t="s">
        <v>610</v>
      </c>
      <c r="E24" s="92">
        <v>1</v>
      </c>
      <c r="F24" s="92">
        <v>1</v>
      </c>
      <c r="G24" s="91" t="s">
        <v>93</v>
      </c>
      <c r="H24" s="91" t="s">
        <v>92</v>
      </c>
      <c r="I24" s="90" t="s">
        <v>419</v>
      </c>
      <c r="J24" s="90" t="s">
        <v>420</v>
      </c>
      <c r="K24" s="90" t="s">
        <v>118</v>
      </c>
      <c r="L24" s="90" t="s">
        <v>117</v>
      </c>
      <c r="M24" s="90" t="s">
        <v>421</v>
      </c>
      <c r="N24" s="90" t="s">
        <v>420</v>
      </c>
      <c r="O24" s="90" t="s">
        <v>422</v>
      </c>
      <c r="P24" s="90" t="s">
        <v>423</v>
      </c>
      <c r="Q24" s="90" t="s">
        <v>244</v>
      </c>
      <c r="R24" s="96" t="s">
        <v>171</v>
      </c>
      <c r="S24" s="96">
        <v>0.5</v>
      </c>
      <c r="T24" s="96">
        <v>0</v>
      </c>
      <c r="U24" s="96">
        <v>0.1</v>
      </c>
      <c r="V24" s="96">
        <v>0.3</v>
      </c>
      <c r="W24" s="96">
        <v>1</v>
      </c>
      <c r="X24" s="96">
        <v>1</v>
      </c>
      <c r="Y24" s="93">
        <v>12259000000</v>
      </c>
      <c r="Z24" s="90" t="s">
        <v>424</v>
      </c>
      <c r="AA24" s="90" t="s">
        <v>664</v>
      </c>
      <c r="AB24" s="90">
        <v>0</v>
      </c>
      <c r="AC24" s="96">
        <v>0.2</v>
      </c>
      <c r="AD24" s="90" t="s">
        <v>665</v>
      </c>
      <c r="AE24" s="95">
        <v>45689</v>
      </c>
      <c r="AF24" s="95">
        <v>46022</v>
      </c>
      <c r="AG24" s="90" t="s">
        <v>660</v>
      </c>
      <c r="AH24" s="90" t="s">
        <v>343</v>
      </c>
      <c r="AI24" s="90" t="s">
        <v>661</v>
      </c>
      <c r="AJ24" s="90" t="s">
        <v>661</v>
      </c>
      <c r="AK24" s="90" t="s">
        <v>661</v>
      </c>
      <c r="AL24" s="90" t="s">
        <v>661</v>
      </c>
      <c r="AM24" s="90" t="s">
        <v>661</v>
      </c>
      <c r="AN24" s="90" t="s">
        <v>661</v>
      </c>
      <c r="AO24" s="90" t="s">
        <v>661</v>
      </c>
      <c r="AP24" s="90" t="s">
        <v>661</v>
      </c>
      <c r="AQ24" s="90" t="s">
        <v>661</v>
      </c>
      <c r="AR24" s="90" t="s">
        <v>661</v>
      </c>
      <c r="AS24" s="90" t="s">
        <v>661</v>
      </c>
      <c r="AT24" s="90" t="s">
        <v>661</v>
      </c>
      <c r="AU24" s="90" t="s">
        <v>661</v>
      </c>
      <c r="AV24" s="90" t="s">
        <v>661</v>
      </c>
      <c r="AW24" s="90" t="s">
        <v>661</v>
      </c>
      <c r="AX24" s="90" t="s">
        <v>661</v>
      </c>
      <c r="AY24" s="90" t="s">
        <v>661</v>
      </c>
      <c r="AZ24" s="90" t="s">
        <v>661</v>
      </c>
      <c r="BA24" s="90" t="s">
        <v>661</v>
      </c>
      <c r="BB24" s="90" t="s">
        <v>661</v>
      </c>
      <c r="BC24" s="90" t="s">
        <v>661</v>
      </c>
      <c r="BD24" s="90" t="s">
        <v>661</v>
      </c>
      <c r="BE24" s="90" t="s">
        <v>661</v>
      </c>
      <c r="BF24" s="90" t="s">
        <v>661</v>
      </c>
      <c r="BG24" s="90" t="s">
        <v>661</v>
      </c>
      <c r="BH24" s="90" t="s">
        <v>661</v>
      </c>
      <c r="BI24" s="90" t="s">
        <v>661</v>
      </c>
      <c r="BJ24" s="90" t="s">
        <v>661</v>
      </c>
      <c r="BK24" s="90" t="s">
        <v>661</v>
      </c>
      <c r="BL24" s="90" t="s">
        <v>661</v>
      </c>
      <c r="BM24" s="90" t="s">
        <v>661</v>
      </c>
      <c r="BN24" s="90" t="s">
        <v>661</v>
      </c>
      <c r="BO24" s="90" t="s">
        <v>661</v>
      </c>
      <c r="BP24" s="90" t="s">
        <v>661</v>
      </c>
      <c r="BQ24" s="90" t="s">
        <v>661</v>
      </c>
      <c r="BR24" s="90" t="s">
        <v>661</v>
      </c>
      <c r="BS24" s="90" t="s">
        <v>661</v>
      </c>
      <c r="BT24" s="90" t="s">
        <v>661</v>
      </c>
      <c r="BU24" s="90" t="s">
        <v>661</v>
      </c>
      <c r="BV24" s="90" t="s">
        <v>661</v>
      </c>
      <c r="BW24" s="90" t="s">
        <v>661</v>
      </c>
      <c r="BX24" s="90" t="s">
        <v>661</v>
      </c>
      <c r="BY24" s="258"/>
      <c r="BZ24" s="255"/>
    </row>
    <row r="25" spans="1:78" ht="89.25">
      <c r="A25" s="91" t="s">
        <v>657</v>
      </c>
      <c r="B25" s="91" t="s">
        <v>658</v>
      </c>
      <c r="C25" s="128">
        <v>0.3</v>
      </c>
      <c r="D25" s="91" t="s">
        <v>610</v>
      </c>
      <c r="E25" s="92">
        <v>1</v>
      </c>
      <c r="F25" s="92">
        <v>1</v>
      </c>
      <c r="G25" s="91" t="s">
        <v>93</v>
      </c>
      <c r="H25" s="91" t="s">
        <v>92</v>
      </c>
      <c r="I25" s="90" t="s">
        <v>419</v>
      </c>
      <c r="J25" s="90" t="s">
        <v>420</v>
      </c>
      <c r="K25" s="90" t="s">
        <v>118</v>
      </c>
      <c r="L25" s="90" t="s">
        <v>117</v>
      </c>
      <c r="M25" s="90" t="s">
        <v>421</v>
      </c>
      <c r="N25" s="90" t="s">
        <v>420</v>
      </c>
      <c r="O25" s="90" t="s">
        <v>422</v>
      </c>
      <c r="P25" s="90" t="s">
        <v>423</v>
      </c>
      <c r="Q25" s="90" t="s">
        <v>244</v>
      </c>
      <c r="R25" s="96" t="s">
        <v>171</v>
      </c>
      <c r="S25" s="96">
        <v>0.5</v>
      </c>
      <c r="T25" s="96">
        <v>0</v>
      </c>
      <c r="U25" s="96">
        <v>0.1</v>
      </c>
      <c r="V25" s="96">
        <v>0.3</v>
      </c>
      <c r="W25" s="96">
        <v>1</v>
      </c>
      <c r="X25" s="96">
        <v>1</v>
      </c>
      <c r="Y25" s="93">
        <v>12259000000</v>
      </c>
      <c r="Z25" s="90" t="s">
        <v>424</v>
      </c>
      <c r="AA25" s="90" t="s">
        <v>433</v>
      </c>
      <c r="AB25" s="90">
        <v>0</v>
      </c>
      <c r="AC25" s="96">
        <v>0.2</v>
      </c>
      <c r="AD25" s="90" t="s">
        <v>666</v>
      </c>
      <c r="AE25" s="95">
        <v>45658</v>
      </c>
      <c r="AF25" s="95">
        <v>46022</v>
      </c>
      <c r="AG25" s="90" t="s">
        <v>660</v>
      </c>
      <c r="AH25" s="90" t="s">
        <v>343</v>
      </c>
      <c r="AI25" s="90" t="s">
        <v>661</v>
      </c>
      <c r="AJ25" s="90" t="s">
        <v>661</v>
      </c>
      <c r="AK25" s="90" t="s">
        <v>661</v>
      </c>
      <c r="AL25" s="90" t="s">
        <v>661</v>
      </c>
      <c r="AM25" s="90" t="s">
        <v>661</v>
      </c>
      <c r="AN25" s="90" t="s">
        <v>661</v>
      </c>
      <c r="AO25" s="90" t="s">
        <v>661</v>
      </c>
      <c r="AP25" s="90" t="s">
        <v>661</v>
      </c>
      <c r="AQ25" s="90" t="s">
        <v>661</v>
      </c>
      <c r="AR25" s="90" t="s">
        <v>661</v>
      </c>
      <c r="AS25" s="90" t="s">
        <v>661</v>
      </c>
      <c r="AT25" s="90" t="s">
        <v>661</v>
      </c>
      <c r="AU25" s="90" t="s">
        <v>661</v>
      </c>
      <c r="AV25" s="90" t="s">
        <v>661</v>
      </c>
      <c r="AW25" s="90" t="s">
        <v>344</v>
      </c>
      <c r="AX25" s="90" t="s">
        <v>344</v>
      </c>
      <c r="AY25" s="90" t="s">
        <v>344</v>
      </c>
      <c r="AZ25" s="90" t="s">
        <v>661</v>
      </c>
      <c r="BA25" s="90" t="s">
        <v>661</v>
      </c>
      <c r="BB25" s="90" t="s">
        <v>661</v>
      </c>
      <c r="BC25" s="90" t="s">
        <v>661</v>
      </c>
      <c r="BD25" s="90" t="s">
        <v>661</v>
      </c>
      <c r="BE25" s="90" t="s">
        <v>661</v>
      </c>
      <c r="BF25" s="90" t="s">
        <v>661</v>
      </c>
      <c r="BG25" s="90" t="s">
        <v>661</v>
      </c>
      <c r="BH25" s="90" t="s">
        <v>661</v>
      </c>
      <c r="BI25" s="90" t="s">
        <v>661</v>
      </c>
      <c r="BJ25" s="90" t="s">
        <v>661</v>
      </c>
      <c r="BK25" s="90" t="s">
        <v>661</v>
      </c>
      <c r="BL25" s="90" t="s">
        <v>661</v>
      </c>
      <c r="BM25" s="90" t="s">
        <v>661</v>
      </c>
      <c r="BN25" s="90" t="s">
        <v>661</v>
      </c>
      <c r="BO25" s="90" t="s">
        <v>661</v>
      </c>
      <c r="BP25" s="90" t="s">
        <v>661</v>
      </c>
      <c r="BQ25" s="90" t="s">
        <v>661</v>
      </c>
      <c r="BR25" s="90" t="s">
        <v>661</v>
      </c>
      <c r="BS25" s="90" t="s">
        <v>661</v>
      </c>
      <c r="BT25" s="90" t="s">
        <v>661</v>
      </c>
      <c r="BU25" s="90" t="s">
        <v>661</v>
      </c>
      <c r="BV25" s="90" t="s">
        <v>661</v>
      </c>
      <c r="BW25" s="90" t="s">
        <v>661</v>
      </c>
      <c r="BX25" s="90" t="s">
        <v>661</v>
      </c>
      <c r="BY25" s="258"/>
      <c r="BZ25" s="255"/>
    </row>
    <row r="26" spans="1:78" ht="63.75">
      <c r="A26" s="91" t="s">
        <v>657</v>
      </c>
      <c r="B26" s="91" t="s">
        <v>658</v>
      </c>
      <c r="C26" s="128">
        <v>0.3</v>
      </c>
      <c r="D26" s="91" t="s">
        <v>610</v>
      </c>
      <c r="E26" s="92">
        <v>1</v>
      </c>
      <c r="F26" s="92">
        <v>1</v>
      </c>
      <c r="G26" s="91" t="s">
        <v>93</v>
      </c>
      <c r="H26" s="91" t="s">
        <v>92</v>
      </c>
      <c r="I26" s="90" t="s">
        <v>419</v>
      </c>
      <c r="J26" s="90" t="s">
        <v>420</v>
      </c>
      <c r="K26" s="90" t="s">
        <v>105</v>
      </c>
      <c r="L26" s="90" t="s">
        <v>235</v>
      </c>
      <c r="M26" s="90" t="s">
        <v>421</v>
      </c>
      <c r="N26" s="90" t="s">
        <v>420</v>
      </c>
      <c r="O26" s="90" t="s">
        <v>435</v>
      </c>
      <c r="P26" s="90" t="s">
        <v>436</v>
      </c>
      <c r="Q26" s="90" t="s">
        <v>667</v>
      </c>
      <c r="R26" s="90" t="s">
        <v>171</v>
      </c>
      <c r="S26" s="96">
        <v>1</v>
      </c>
      <c r="T26" s="96">
        <v>0.1</v>
      </c>
      <c r="U26" s="96">
        <v>0.5</v>
      </c>
      <c r="V26" s="96">
        <v>0.8</v>
      </c>
      <c r="W26" s="96">
        <v>1</v>
      </c>
      <c r="X26" s="96">
        <v>1</v>
      </c>
      <c r="Y26" s="96">
        <v>0</v>
      </c>
      <c r="Z26" s="90" t="s">
        <v>424</v>
      </c>
      <c r="AA26" s="90" t="s">
        <v>662</v>
      </c>
      <c r="AB26" s="90">
        <v>0</v>
      </c>
      <c r="AC26" s="96">
        <v>0.2</v>
      </c>
      <c r="AD26" s="90" t="s">
        <v>438</v>
      </c>
      <c r="AE26" s="95">
        <v>45658</v>
      </c>
      <c r="AF26" s="95">
        <v>46022</v>
      </c>
      <c r="AG26" s="90" t="s">
        <v>660</v>
      </c>
      <c r="AH26" s="90" t="s">
        <v>343</v>
      </c>
      <c r="AI26" s="90" t="s">
        <v>661</v>
      </c>
      <c r="AJ26" s="90" t="s">
        <v>661</v>
      </c>
      <c r="AK26" s="90" t="s">
        <v>661</v>
      </c>
      <c r="AL26" s="90" t="s">
        <v>661</v>
      </c>
      <c r="AM26" s="90" t="s">
        <v>661</v>
      </c>
      <c r="AN26" s="90" t="s">
        <v>661</v>
      </c>
      <c r="AO26" s="90" t="s">
        <v>661</v>
      </c>
      <c r="AP26" s="90" t="s">
        <v>661</v>
      </c>
      <c r="AQ26" s="90" t="s">
        <v>661</v>
      </c>
      <c r="AR26" s="90" t="s">
        <v>661</v>
      </c>
      <c r="AS26" s="90" t="s">
        <v>661</v>
      </c>
      <c r="AT26" s="90" t="s">
        <v>344</v>
      </c>
      <c r="AU26" s="90" t="s">
        <v>344</v>
      </c>
      <c r="AV26" s="90" t="s">
        <v>661</v>
      </c>
      <c r="AW26" s="90" t="s">
        <v>661</v>
      </c>
      <c r="AX26" s="90" t="s">
        <v>661</v>
      </c>
      <c r="AY26" s="90" t="s">
        <v>661</v>
      </c>
      <c r="AZ26" s="90" t="s">
        <v>661</v>
      </c>
      <c r="BA26" s="90" t="s">
        <v>661</v>
      </c>
      <c r="BB26" s="90" t="s">
        <v>661</v>
      </c>
      <c r="BC26" s="90" t="s">
        <v>661</v>
      </c>
      <c r="BD26" s="90" t="s">
        <v>661</v>
      </c>
      <c r="BE26" s="90" t="s">
        <v>661</v>
      </c>
      <c r="BF26" s="90" t="s">
        <v>661</v>
      </c>
      <c r="BG26" s="90" t="s">
        <v>661</v>
      </c>
      <c r="BH26" s="90" t="s">
        <v>661</v>
      </c>
      <c r="BI26" s="90" t="s">
        <v>661</v>
      </c>
      <c r="BJ26" s="90" t="s">
        <v>661</v>
      </c>
      <c r="BK26" s="90" t="s">
        <v>661</v>
      </c>
      <c r="BL26" s="90" t="s">
        <v>661</v>
      </c>
      <c r="BM26" s="90" t="s">
        <v>661</v>
      </c>
      <c r="BN26" s="90" t="s">
        <v>661</v>
      </c>
      <c r="BO26" s="90" t="s">
        <v>661</v>
      </c>
      <c r="BP26" s="90" t="s">
        <v>661</v>
      </c>
      <c r="BQ26" s="90" t="s">
        <v>661</v>
      </c>
      <c r="BR26" s="90" t="s">
        <v>661</v>
      </c>
      <c r="BS26" s="90" t="s">
        <v>661</v>
      </c>
      <c r="BT26" s="90" t="s">
        <v>661</v>
      </c>
      <c r="BU26" s="90" t="s">
        <v>661</v>
      </c>
      <c r="BV26" s="90" t="s">
        <v>661</v>
      </c>
      <c r="BW26" s="90" t="s">
        <v>661</v>
      </c>
      <c r="BX26" s="90" t="s">
        <v>661</v>
      </c>
      <c r="BY26" s="259" t="s">
        <v>623</v>
      </c>
      <c r="BZ26" s="260"/>
    </row>
    <row r="27" spans="1:78" ht="63.75">
      <c r="A27" s="91" t="s">
        <v>657</v>
      </c>
      <c r="B27" s="91" t="s">
        <v>658</v>
      </c>
      <c r="C27" s="128">
        <v>0.3</v>
      </c>
      <c r="D27" s="91" t="s">
        <v>610</v>
      </c>
      <c r="E27" s="92">
        <v>1</v>
      </c>
      <c r="F27" s="92">
        <v>1</v>
      </c>
      <c r="G27" s="91" t="s">
        <v>93</v>
      </c>
      <c r="H27" s="91" t="s">
        <v>92</v>
      </c>
      <c r="I27" s="90" t="s">
        <v>419</v>
      </c>
      <c r="J27" s="90" t="s">
        <v>420</v>
      </c>
      <c r="K27" s="90" t="s">
        <v>105</v>
      </c>
      <c r="L27" s="90" t="s">
        <v>235</v>
      </c>
      <c r="M27" s="90" t="s">
        <v>421</v>
      </c>
      <c r="N27" s="90" t="s">
        <v>420</v>
      </c>
      <c r="O27" s="90" t="s">
        <v>435</v>
      </c>
      <c r="P27" s="90" t="s">
        <v>436</v>
      </c>
      <c r="Q27" s="90" t="s">
        <v>667</v>
      </c>
      <c r="R27" s="90" t="s">
        <v>171</v>
      </c>
      <c r="S27" s="96">
        <v>1</v>
      </c>
      <c r="T27" s="96">
        <v>0.1</v>
      </c>
      <c r="U27" s="96">
        <v>0.5</v>
      </c>
      <c r="V27" s="96">
        <v>0.8</v>
      </c>
      <c r="W27" s="96">
        <v>1</v>
      </c>
      <c r="X27" s="96">
        <v>1</v>
      </c>
      <c r="Y27" s="96">
        <v>0</v>
      </c>
      <c r="Z27" s="90" t="s">
        <v>424</v>
      </c>
      <c r="AA27" s="90" t="s">
        <v>668</v>
      </c>
      <c r="AB27" s="90">
        <v>0</v>
      </c>
      <c r="AC27" s="96">
        <v>0.6</v>
      </c>
      <c r="AD27" s="90" t="s">
        <v>441</v>
      </c>
      <c r="AE27" s="95">
        <v>45658</v>
      </c>
      <c r="AF27" s="95">
        <v>46022</v>
      </c>
      <c r="AG27" s="90" t="s">
        <v>660</v>
      </c>
      <c r="AH27" s="90" t="s">
        <v>343</v>
      </c>
      <c r="AI27" s="90" t="s">
        <v>661</v>
      </c>
      <c r="AJ27" s="90" t="s">
        <v>661</v>
      </c>
      <c r="AK27" s="90" t="s">
        <v>661</v>
      </c>
      <c r="AL27" s="90" t="s">
        <v>661</v>
      </c>
      <c r="AM27" s="90" t="s">
        <v>661</v>
      </c>
      <c r="AN27" s="90" t="s">
        <v>661</v>
      </c>
      <c r="AO27" s="90" t="s">
        <v>661</v>
      </c>
      <c r="AP27" s="90" t="s">
        <v>661</v>
      </c>
      <c r="AQ27" s="90" t="s">
        <v>661</v>
      </c>
      <c r="AR27" s="90" t="s">
        <v>661</v>
      </c>
      <c r="AS27" s="90" t="s">
        <v>661</v>
      </c>
      <c r="AT27" s="90" t="s">
        <v>661</v>
      </c>
      <c r="AU27" s="90" t="s">
        <v>661</v>
      </c>
      <c r="AV27" s="90" t="s">
        <v>661</v>
      </c>
      <c r="AW27" s="90" t="s">
        <v>344</v>
      </c>
      <c r="AX27" s="90" t="s">
        <v>344</v>
      </c>
      <c r="AY27" s="90" t="s">
        <v>344</v>
      </c>
      <c r="AZ27" s="90" t="s">
        <v>661</v>
      </c>
      <c r="BA27" s="90" t="s">
        <v>661</v>
      </c>
      <c r="BB27" s="90" t="s">
        <v>661</v>
      </c>
      <c r="BC27" s="90" t="s">
        <v>661</v>
      </c>
      <c r="BD27" s="90" t="s">
        <v>344</v>
      </c>
      <c r="BE27" s="90" t="s">
        <v>661</v>
      </c>
      <c r="BF27" s="90" t="s">
        <v>344</v>
      </c>
      <c r="BG27" s="90" t="s">
        <v>661</v>
      </c>
      <c r="BH27" s="90" t="s">
        <v>661</v>
      </c>
      <c r="BI27" s="90" t="s">
        <v>661</v>
      </c>
      <c r="BJ27" s="90" t="s">
        <v>661</v>
      </c>
      <c r="BK27" s="90" t="s">
        <v>661</v>
      </c>
      <c r="BL27" s="90" t="s">
        <v>661</v>
      </c>
      <c r="BM27" s="90" t="s">
        <v>661</v>
      </c>
      <c r="BN27" s="90" t="s">
        <v>661</v>
      </c>
      <c r="BO27" s="90" t="s">
        <v>661</v>
      </c>
      <c r="BP27" s="90" t="s">
        <v>661</v>
      </c>
      <c r="BQ27" s="90" t="s">
        <v>661</v>
      </c>
      <c r="BR27" s="90" t="s">
        <v>661</v>
      </c>
      <c r="BS27" s="90" t="s">
        <v>661</v>
      </c>
      <c r="BT27" s="90" t="s">
        <v>661</v>
      </c>
      <c r="BU27" s="90" t="s">
        <v>661</v>
      </c>
      <c r="BV27" s="90" t="s">
        <v>661</v>
      </c>
      <c r="BW27" s="90" t="s">
        <v>661</v>
      </c>
      <c r="BX27" s="90" t="s">
        <v>661</v>
      </c>
      <c r="BY27" s="260"/>
      <c r="BZ27" s="260"/>
    </row>
    <row r="28" spans="1:78" ht="63.75">
      <c r="A28" s="91" t="s">
        <v>657</v>
      </c>
      <c r="B28" s="91" t="s">
        <v>658</v>
      </c>
      <c r="C28" s="128">
        <v>0.3</v>
      </c>
      <c r="D28" s="91" t="s">
        <v>610</v>
      </c>
      <c r="E28" s="92">
        <v>1</v>
      </c>
      <c r="F28" s="92">
        <v>1</v>
      </c>
      <c r="G28" s="91" t="s">
        <v>93</v>
      </c>
      <c r="H28" s="91" t="s">
        <v>92</v>
      </c>
      <c r="I28" s="90" t="s">
        <v>419</v>
      </c>
      <c r="J28" s="90" t="s">
        <v>420</v>
      </c>
      <c r="K28" s="90" t="s">
        <v>105</v>
      </c>
      <c r="L28" s="90" t="s">
        <v>235</v>
      </c>
      <c r="M28" s="90" t="s">
        <v>421</v>
      </c>
      <c r="N28" s="90" t="s">
        <v>420</v>
      </c>
      <c r="O28" s="90" t="s">
        <v>435</v>
      </c>
      <c r="P28" s="90" t="s">
        <v>436</v>
      </c>
      <c r="Q28" s="90" t="s">
        <v>667</v>
      </c>
      <c r="R28" s="90" t="s">
        <v>171</v>
      </c>
      <c r="S28" s="96">
        <v>1</v>
      </c>
      <c r="T28" s="96">
        <v>0.1</v>
      </c>
      <c r="U28" s="96">
        <v>0.5</v>
      </c>
      <c r="V28" s="96">
        <v>0.8</v>
      </c>
      <c r="W28" s="96">
        <v>1</v>
      </c>
      <c r="X28" s="96">
        <v>1</v>
      </c>
      <c r="Y28" s="96">
        <v>0</v>
      </c>
      <c r="Z28" s="90" t="s">
        <v>424</v>
      </c>
      <c r="AA28" s="90" t="s">
        <v>669</v>
      </c>
      <c r="AB28" s="90">
        <v>0</v>
      </c>
      <c r="AC28" s="96">
        <v>0.2</v>
      </c>
      <c r="AD28" s="90" t="s">
        <v>670</v>
      </c>
      <c r="AE28" s="95">
        <v>45658</v>
      </c>
      <c r="AF28" s="95">
        <v>46022</v>
      </c>
      <c r="AG28" s="90" t="s">
        <v>660</v>
      </c>
      <c r="AH28" s="90" t="s">
        <v>343</v>
      </c>
      <c r="AI28" s="90" t="s">
        <v>661</v>
      </c>
      <c r="AJ28" s="90" t="s">
        <v>661</v>
      </c>
      <c r="AK28" s="90" t="s">
        <v>661</v>
      </c>
      <c r="AL28" s="90" t="s">
        <v>661</v>
      </c>
      <c r="AM28" s="90" t="s">
        <v>661</v>
      </c>
      <c r="AN28" s="90" t="s">
        <v>661</v>
      </c>
      <c r="AO28" s="90" t="s">
        <v>661</v>
      </c>
      <c r="AP28" s="90" t="s">
        <v>661</v>
      </c>
      <c r="AQ28" s="90" t="s">
        <v>661</v>
      </c>
      <c r="AR28" s="90" t="s">
        <v>661</v>
      </c>
      <c r="AS28" s="90" t="s">
        <v>661</v>
      </c>
      <c r="AT28" s="90" t="s">
        <v>661</v>
      </c>
      <c r="AU28" s="90" t="s">
        <v>661</v>
      </c>
      <c r="AV28" s="90" t="s">
        <v>661</v>
      </c>
      <c r="AW28" s="90" t="s">
        <v>344</v>
      </c>
      <c r="AX28" s="90" t="s">
        <v>344</v>
      </c>
      <c r="AY28" s="90" t="s">
        <v>344</v>
      </c>
      <c r="AZ28" s="90" t="s">
        <v>671</v>
      </c>
      <c r="BA28" s="90" t="s">
        <v>661</v>
      </c>
      <c r="BB28" s="90" t="s">
        <v>661</v>
      </c>
      <c r="BC28" s="90" t="s">
        <v>661</v>
      </c>
      <c r="BD28" s="90" t="s">
        <v>344</v>
      </c>
      <c r="BE28" s="90" t="s">
        <v>661</v>
      </c>
      <c r="BF28" s="90" t="s">
        <v>344</v>
      </c>
      <c r="BG28" s="90" t="s">
        <v>661</v>
      </c>
      <c r="BH28" s="90" t="s">
        <v>661</v>
      </c>
      <c r="BI28" s="90" t="s">
        <v>661</v>
      </c>
      <c r="BJ28" s="90" t="s">
        <v>661</v>
      </c>
      <c r="BK28" s="90" t="s">
        <v>661</v>
      </c>
      <c r="BL28" s="90" t="s">
        <v>661</v>
      </c>
      <c r="BM28" s="90" t="s">
        <v>661</v>
      </c>
      <c r="BN28" s="90" t="s">
        <v>661</v>
      </c>
      <c r="BO28" s="90" t="s">
        <v>661</v>
      </c>
      <c r="BP28" s="90" t="s">
        <v>661</v>
      </c>
      <c r="BQ28" s="90" t="s">
        <v>661</v>
      </c>
      <c r="BR28" s="90" t="s">
        <v>661</v>
      </c>
      <c r="BS28" s="90" t="s">
        <v>661</v>
      </c>
      <c r="BT28" s="90" t="s">
        <v>661</v>
      </c>
      <c r="BU28" s="90" t="s">
        <v>661</v>
      </c>
      <c r="BV28" s="90" t="s">
        <v>661</v>
      </c>
      <c r="BW28" s="90" t="s">
        <v>661</v>
      </c>
      <c r="BX28" s="90" t="s">
        <v>661</v>
      </c>
      <c r="BY28" s="261"/>
      <c r="BZ28" s="261"/>
    </row>
    <row r="29" spans="1:78" ht="63.75">
      <c r="A29" s="91" t="s">
        <v>330</v>
      </c>
      <c r="B29" s="91" t="s">
        <v>331</v>
      </c>
      <c r="C29" s="92">
        <v>0.3</v>
      </c>
      <c r="D29" s="91" t="s">
        <v>610</v>
      </c>
      <c r="E29" s="92">
        <v>1</v>
      </c>
      <c r="F29" s="92">
        <v>1</v>
      </c>
      <c r="G29" s="92" t="s">
        <v>95</v>
      </c>
      <c r="H29" s="91" t="s">
        <v>94</v>
      </c>
      <c r="I29" s="90" t="s">
        <v>640</v>
      </c>
      <c r="J29" s="90" t="s">
        <v>641</v>
      </c>
      <c r="K29" s="90" t="s">
        <v>0</v>
      </c>
      <c r="L29" s="90" t="s">
        <v>672</v>
      </c>
      <c r="M29" s="90" t="s">
        <v>354</v>
      </c>
      <c r="N29" s="90" t="s">
        <v>355</v>
      </c>
      <c r="O29" s="90" t="s">
        <v>443</v>
      </c>
      <c r="P29" s="90" t="s">
        <v>444</v>
      </c>
      <c r="Q29" s="90" t="s">
        <v>673</v>
      </c>
      <c r="R29" s="90" t="s">
        <v>674</v>
      </c>
      <c r="S29" s="98">
        <v>2</v>
      </c>
      <c r="T29" s="98">
        <v>0</v>
      </c>
      <c r="U29" s="98">
        <v>0</v>
      </c>
      <c r="V29" s="98">
        <v>0</v>
      </c>
      <c r="W29" s="98">
        <v>2</v>
      </c>
      <c r="X29" s="98">
        <v>2</v>
      </c>
      <c r="Y29" s="99"/>
      <c r="Z29" s="94" t="s">
        <v>445</v>
      </c>
      <c r="AA29" s="90" t="s">
        <v>675</v>
      </c>
      <c r="AB29" s="93"/>
      <c r="AC29" s="94">
        <v>0.2</v>
      </c>
      <c r="AD29" s="90" t="s">
        <v>676</v>
      </c>
      <c r="AE29" s="95">
        <v>45672</v>
      </c>
      <c r="AF29" s="95">
        <v>46022</v>
      </c>
      <c r="AG29" s="90" t="s">
        <v>448</v>
      </c>
      <c r="AH29" s="90" t="s">
        <v>343</v>
      </c>
      <c r="AI29" s="90" t="s">
        <v>344</v>
      </c>
      <c r="AJ29" s="90" t="s">
        <v>344</v>
      </c>
      <c r="AK29" s="90"/>
      <c r="AL29" s="90"/>
      <c r="AM29" s="90"/>
      <c r="AN29" s="90" t="s">
        <v>344</v>
      </c>
      <c r="AO29" s="90"/>
      <c r="AP29" s="90"/>
      <c r="AQ29" s="90"/>
      <c r="AR29" s="90"/>
      <c r="AS29" s="90"/>
      <c r="AT29" s="90" t="s">
        <v>344</v>
      </c>
      <c r="AU29" s="90" t="s">
        <v>344</v>
      </c>
      <c r="AV29" s="90"/>
      <c r="AW29" s="90"/>
      <c r="AX29" s="90" t="s">
        <v>344</v>
      </c>
      <c r="AY29" s="90"/>
      <c r="AZ29" s="90"/>
      <c r="BA29" s="90"/>
      <c r="BB29" s="90" t="s">
        <v>344</v>
      </c>
      <c r="BC29" s="90"/>
      <c r="BD29" s="90" t="s">
        <v>344</v>
      </c>
      <c r="BE29" s="90"/>
      <c r="BF29" s="90" t="s">
        <v>344</v>
      </c>
      <c r="BG29" s="90"/>
      <c r="BH29" s="90"/>
      <c r="BI29" s="90"/>
      <c r="BJ29" s="90"/>
      <c r="BK29" s="90"/>
      <c r="BL29" s="90"/>
      <c r="BM29" s="90"/>
      <c r="BN29" s="90"/>
      <c r="BO29" s="90" t="s">
        <v>344</v>
      </c>
      <c r="BP29" s="90"/>
      <c r="BQ29" s="90"/>
      <c r="BR29" s="90"/>
      <c r="BS29" s="90"/>
      <c r="BT29" s="90"/>
      <c r="BU29" s="90"/>
      <c r="BV29" s="90"/>
      <c r="BW29" s="90"/>
      <c r="BX29" s="90"/>
      <c r="BY29" s="260" t="s">
        <v>623</v>
      </c>
      <c r="BZ29" s="260"/>
    </row>
    <row r="30" spans="1:78" ht="63.75">
      <c r="A30" s="91" t="s">
        <v>330</v>
      </c>
      <c r="B30" s="91" t="s">
        <v>331</v>
      </c>
      <c r="C30" s="92">
        <v>0.3</v>
      </c>
      <c r="D30" s="91" t="s">
        <v>610</v>
      </c>
      <c r="E30" s="92">
        <v>1</v>
      </c>
      <c r="F30" s="92">
        <v>1</v>
      </c>
      <c r="G30" s="92" t="s">
        <v>95</v>
      </c>
      <c r="H30" s="91" t="s">
        <v>94</v>
      </c>
      <c r="I30" s="90" t="s">
        <v>640</v>
      </c>
      <c r="J30" s="90" t="s">
        <v>641</v>
      </c>
      <c r="K30" s="90" t="s">
        <v>0</v>
      </c>
      <c r="L30" s="90" t="s">
        <v>672</v>
      </c>
      <c r="M30" s="90" t="s">
        <v>354</v>
      </c>
      <c r="N30" s="90" t="s">
        <v>355</v>
      </c>
      <c r="O30" s="90" t="s">
        <v>443</v>
      </c>
      <c r="P30" s="90" t="s">
        <v>444</v>
      </c>
      <c r="Q30" s="90" t="s">
        <v>673</v>
      </c>
      <c r="R30" s="90" t="s">
        <v>674</v>
      </c>
      <c r="S30" s="98">
        <v>2</v>
      </c>
      <c r="T30" s="98">
        <v>0</v>
      </c>
      <c r="U30" s="98">
        <v>0</v>
      </c>
      <c r="V30" s="98">
        <v>0</v>
      </c>
      <c r="W30" s="98">
        <v>2</v>
      </c>
      <c r="X30" s="98">
        <v>2</v>
      </c>
      <c r="Y30" s="99"/>
      <c r="Z30" s="94" t="s">
        <v>445</v>
      </c>
      <c r="AA30" s="90" t="s">
        <v>677</v>
      </c>
      <c r="AB30" s="93"/>
      <c r="AC30" s="94">
        <v>0.4</v>
      </c>
      <c r="AD30" s="90" t="s">
        <v>678</v>
      </c>
      <c r="AE30" s="95">
        <v>45748</v>
      </c>
      <c r="AF30" s="95">
        <v>46022</v>
      </c>
      <c r="AG30" s="90" t="s">
        <v>679</v>
      </c>
      <c r="AH30" s="90" t="s">
        <v>343</v>
      </c>
      <c r="AI30" s="90" t="s">
        <v>344</v>
      </c>
      <c r="AJ30" s="90" t="s">
        <v>344</v>
      </c>
      <c r="AK30" s="90"/>
      <c r="AL30" s="90"/>
      <c r="AM30" s="90"/>
      <c r="AN30" s="90"/>
      <c r="AO30" s="90"/>
      <c r="AP30" s="90"/>
      <c r="AQ30" s="90"/>
      <c r="AR30" s="90"/>
      <c r="AS30" s="90"/>
      <c r="AT30" s="90"/>
      <c r="AU30" s="90"/>
      <c r="AV30" s="90"/>
      <c r="AW30" s="90"/>
      <c r="AX30" s="90" t="s">
        <v>344</v>
      </c>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260"/>
      <c r="BZ30" s="260"/>
    </row>
    <row r="31" spans="1:78" ht="63.75" customHeight="1">
      <c r="A31" s="91" t="s">
        <v>330</v>
      </c>
      <c r="B31" s="91" t="s">
        <v>331</v>
      </c>
      <c r="C31" s="92">
        <v>0.3</v>
      </c>
      <c r="D31" s="91" t="s">
        <v>610</v>
      </c>
      <c r="E31" s="92">
        <v>1</v>
      </c>
      <c r="F31" s="92">
        <v>1</v>
      </c>
      <c r="G31" s="92" t="s">
        <v>95</v>
      </c>
      <c r="H31" s="91" t="s">
        <v>94</v>
      </c>
      <c r="I31" s="90" t="s">
        <v>640</v>
      </c>
      <c r="J31" s="90" t="s">
        <v>641</v>
      </c>
      <c r="K31" s="90" t="s">
        <v>0</v>
      </c>
      <c r="L31" s="90" t="s">
        <v>672</v>
      </c>
      <c r="M31" s="90" t="s">
        <v>354</v>
      </c>
      <c r="N31" s="90" t="s">
        <v>355</v>
      </c>
      <c r="O31" s="90" t="s">
        <v>443</v>
      </c>
      <c r="P31" s="90" t="s">
        <v>444</v>
      </c>
      <c r="Q31" s="90" t="s">
        <v>673</v>
      </c>
      <c r="R31" s="90" t="s">
        <v>674</v>
      </c>
      <c r="S31" s="98">
        <v>2</v>
      </c>
      <c r="T31" s="98">
        <v>0</v>
      </c>
      <c r="U31" s="98">
        <v>0</v>
      </c>
      <c r="V31" s="98">
        <v>0</v>
      </c>
      <c r="W31" s="98">
        <v>2</v>
      </c>
      <c r="X31" s="98">
        <v>2</v>
      </c>
      <c r="Y31" s="99"/>
      <c r="Z31" s="94" t="s">
        <v>445</v>
      </c>
      <c r="AA31" s="90" t="s">
        <v>680</v>
      </c>
      <c r="AB31" s="93"/>
      <c r="AC31" s="94">
        <v>0.4</v>
      </c>
      <c r="AD31" s="90" t="s">
        <v>681</v>
      </c>
      <c r="AE31" s="95">
        <v>45672</v>
      </c>
      <c r="AF31" s="95">
        <v>46022</v>
      </c>
      <c r="AG31" s="90" t="s">
        <v>448</v>
      </c>
      <c r="AH31" s="90" t="s">
        <v>343</v>
      </c>
      <c r="AI31" s="90"/>
      <c r="AJ31" s="90" t="s">
        <v>344</v>
      </c>
      <c r="AK31" s="90" t="s">
        <v>344</v>
      </c>
      <c r="AL31" s="90"/>
      <c r="AM31" s="90"/>
      <c r="AN31" s="90" t="s">
        <v>344</v>
      </c>
      <c r="AO31" s="90"/>
      <c r="AP31" s="90"/>
      <c r="AQ31" s="90"/>
      <c r="AR31" s="90"/>
      <c r="AS31" s="90"/>
      <c r="AT31" s="90" t="s">
        <v>344</v>
      </c>
      <c r="AU31" s="90" t="s">
        <v>344</v>
      </c>
      <c r="AV31" s="90"/>
      <c r="AW31" s="90"/>
      <c r="AX31" s="90" t="s">
        <v>344</v>
      </c>
      <c r="AY31" s="90"/>
      <c r="AZ31" s="90"/>
      <c r="BA31" s="90"/>
      <c r="BB31" s="90" t="s">
        <v>344</v>
      </c>
      <c r="BC31" s="90"/>
      <c r="BD31" s="90" t="s">
        <v>344</v>
      </c>
      <c r="BE31" s="90"/>
      <c r="BF31" s="90" t="s">
        <v>344</v>
      </c>
      <c r="BG31" s="90"/>
      <c r="BH31" s="90"/>
      <c r="BI31" s="90"/>
      <c r="BJ31" s="90"/>
      <c r="BK31" s="90"/>
      <c r="BL31" s="90"/>
      <c r="BM31" s="90"/>
      <c r="BN31" s="90"/>
      <c r="BO31" s="90" t="s">
        <v>344</v>
      </c>
      <c r="BP31" s="90"/>
      <c r="BQ31" s="90"/>
      <c r="BR31" s="90"/>
      <c r="BS31" s="90"/>
      <c r="BT31" s="90"/>
      <c r="BU31" s="90"/>
      <c r="BV31" s="90"/>
      <c r="BW31" s="90"/>
      <c r="BX31" s="90"/>
      <c r="BY31" s="260"/>
      <c r="BZ31" s="260"/>
    </row>
    <row r="32" spans="1:78" ht="76.5" customHeight="1">
      <c r="A32" s="100" t="s">
        <v>452</v>
      </c>
      <c r="B32" s="100" t="s">
        <v>453</v>
      </c>
      <c r="C32" s="101">
        <v>0.25</v>
      </c>
      <c r="D32" s="100" t="s">
        <v>682</v>
      </c>
      <c r="E32" s="101">
        <v>1</v>
      </c>
      <c r="F32" s="101">
        <v>1</v>
      </c>
      <c r="G32" s="101" t="s">
        <v>101</v>
      </c>
      <c r="H32" s="100" t="s">
        <v>683</v>
      </c>
      <c r="I32" s="102" t="s">
        <v>684</v>
      </c>
      <c r="J32" s="102" t="s">
        <v>457</v>
      </c>
      <c r="K32" s="102" t="s">
        <v>131</v>
      </c>
      <c r="L32" s="102" t="s">
        <v>685</v>
      </c>
      <c r="M32" s="102" t="s">
        <v>458</v>
      </c>
      <c r="N32" s="102" t="s">
        <v>457</v>
      </c>
      <c r="O32" s="102" t="s">
        <v>459</v>
      </c>
      <c r="P32" s="102" t="s">
        <v>460</v>
      </c>
      <c r="Q32" s="102" t="s">
        <v>686</v>
      </c>
      <c r="R32" s="102" t="s">
        <v>461</v>
      </c>
      <c r="S32" s="102" t="s">
        <v>462</v>
      </c>
      <c r="T32" s="103">
        <v>0.25</v>
      </c>
      <c r="U32" s="103">
        <v>0.5</v>
      </c>
      <c r="V32" s="103">
        <v>0.75</v>
      </c>
      <c r="W32" s="103">
        <v>1</v>
      </c>
      <c r="X32" s="103">
        <v>1</v>
      </c>
      <c r="Y32" s="104">
        <f>130700000-65100000</f>
        <v>65600000</v>
      </c>
      <c r="Z32" s="102" t="s">
        <v>368</v>
      </c>
      <c r="AA32" s="102" t="s">
        <v>687</v>
      </c>
      <c r="AB32" s="104">
        <v>24600000</v>
      </c>
      <c r="AC32" s="103">
        <v>0.25</v>
      </c>
      <c r="AD32" s="102" t="s">
        <v>688</v>
      </c>
      <c r="AE32" s="105">
        <v>45659</v>
      </c>
      <c r="AF32" s="105">
        <v>45747</v>
      </c>
      <c r="AG32" s="102" t="s">
        <v>465</v>
      </c>
      <c r="AH32" s="102" t="s">
        <v>343</v>
      </c>
      <c r="AI32" s="102"/>
      <c r="AJ32" s="102" t="s">
        <v>344</v>
      </c>
      <c r="AK32" s="102" t="s">
        <v>344</v>
      </c>
      <c r="AL32" s="102"/>
      <c r="AM32" s="102"/>
      <c r="AN32" s="102" t="s">
        <v>344</v>
      </c>
      <c r="AO32" s="102"/>
      <c r="AP32" s="102"/>
      <c r="AQ32" s="102"/>
      <c r="AR32" s="102"/>
      <c r="AS32" s="102"/>
      <c r="AT32" s="102"/>
      <c r="AU32" s="102"/>
      <c r="AV32" s="102"/>
      <c r="AW32" s="102"/>
      <c r="AX32" s="102"/>
      <c r="AY32" s="102" t="s">
        <v>344</v>
      </c>
      <c r="AZ32" s="102"/>
      <c r="BA32" s="102" t="s">
        <v>344</v>
      </c>
      <c r="BB32" s="102" t="s">
        <v>344</v>
      </c>
      <c r="BC32" s="102"/>
      <c r="BD32" s="102" t="s">
        <v>344</v>
      </c>
      <c r="BE32" s="102"/>
      <c r="BF32" s="102" t="s">
        <v>344</v>
      </c>
      <c r="BG32" s="102"/>
      <c r="BH32" s="102"/>
      <c r="BI32" s="102"/>
      <c r="BJ32" s="102"/>
      <c r="BK32" s="102"/>
      <c r="BL32" s="102"/>
      <c r="BM32" s="102"/>
      <c r="BN32" s="102"/>
      <c r="BO32" s="102" t="s">
        <v>344</v>
      </c>
      <c r="BP32" s="102"/>
      <c r="BQ32" s="102"/>
      <c r="BR32" s="102"/>
      <c r="BS32" s="102"/>
      <c r="BT32" s="102"/>
      <c r="BU32" s="102"/>
      <c r="BV32" s="102"/>
      <c r="BW32" s="102"/>
      <c r="BX32" s="102"/>
    </row>
    <row r="33" spans="1:78" ht="76.5" customHeight="1">
      <c r="A33" s="100" t="s">
        <v>452</v>
      </c>
      <c r="B33" s="100" t="s">
        <v>453</v>
      </c>
      <c r="C33" s="101">
        <v>0.25</v>
      </c>
      <c r="D33" s="100" t="s">
        <v>682</v>
      </c>
      <c r="E33" s="101">
        <v>1</v>
      </c>
      <c r="F33" s="101">
        <v>1</v>
      </c>
      <c r="G33" s="101" t="s">
        <v>101</v>
      </c>
      <c r="H33" s="100" t="s">
        <v>683</v>
      </c>
      <c r="I33" s="102" t="s">
        <v>684</v>
      </c>
      <c r="J33" s="102" t="s">
        <v>457</v>
      </c>
      <c r="K33" s="102" t="s">
        <v>131</v>
      </c>
      <c r="L33" s="102" t="s">
        <v>685</v>
      </c>
      <c r="M33" s="102" t="s">
        <v>458</v>
      </c>
      <c r="N33" s="102" t="s">
        <v>457</v>
      </c>
      <c r="O33" s="102" t="s">
        <v>459</v>
      </c>
      <c r="P33" s="102" t="s">
        <v>460</v>
      </c>
      <c r="Q33" s="102" t="s">
        <v>686</v>
      </c>
      <c r="R33" s="102" t="s">
        <v>461</v>
      </c>
      <c r="S33" s="102" t="s">
        <v>462</v>
      </c>
      <c r="T33" s="103">
        <v>0.25</v>
      </c>
      <c r="U33" s="103">
        <v>0.5</v>
      </c>
      <c r="V33" s="103">
        <v>0.75</v>
      </c>
      <c r="W33" s="103">
        <v>1</v>
      </c>
      <c r="X33" s="103">
        <v>1</v>
      </c>
      <c r="Y33" s="104">
        <v>65100000</v>
      </c>
      <c r="Z33" s="102" t="s">
        <v>339</v>
      </c>
      <c r="AA33" s="102" t="s">
        <v>463</v>
      </c>
      <c r="AB33" s="104">
        <v>41000000</v>
      </c>
      <c r="AC33" s="103">
        <v>0.38</v>
      </c>
      <c r="AD33" s="102" t="s">
        <v>464</v>
      </c>
      <c r="AE33" s="105">
        <v>45748</v>
      </c>
      <c r="AF33" s="105">
        <v>46022</v>
      </c>
      <c r="AG33" s="102" t="s">
        <v>465</v>
      </c>
      <c r="AH33" s="102" t="s">
        <v>343</v>
      </c>
      <c r="AI33" s="102"/>
      <c r="AJ33" s="102" t="s">
        <v>344</v>
      </c>
      <c r="AK33" s="102" t="s">
        <v>344</v>
      </c>
      <c r="AL33" s="102"/>
      <c r="AM33" s="102"/>
      <c r="AN33" s="102" t="s">
        <v>344</v>
      </c>
      <c r="AO33" s="102"/>
      <c r="AP33" s="102"/>
      <c r="AQ33" s="102"/>
      <c r="AR33" s="102"/>
      <c r="AS33" s="102"/>
      <c r="AT33" s="102"/>
      <c r="AU33" s="102"/>
      <c r="AV33" s="102"/>
      <c r="AW33" s="102"/>
      <c r="AX33" s="102"/>
      <c r="AY33" s="102" t="s">
        <v>344</v>
      </c>
      <c r="AZ33" s="102"/>
      <c r="BA33" s="102" t="s">
        <v>344</v>
      </c>
      <c r="BB33" s="102" t="s">
        <v>344</v>
      </c>
      <c r="BC33" s="102"/>
      <c r="BD33" s="102" t="s">
        <v>344</v>
      </c>
      <c r="BE33" s="102"/>
      <c r="BF33" s="102" t="s">
        <v>344</v>
      </c>
      <c r="BG33" s="102"/>
      <c r="BH33" s="102"/>
      <c r="BI33" s="102"/>
      <c r="BJ33" s="102"/>
      <c r="BK33" s="102"/>
      <c r="BL33" s="102"/>
      <c r="BM33" s="102"/>
      <c r="BN33" s="102"/>
      <c r="BO33" s="102" t="s">
        <v>344</v>
      </c>
      <c r="BP33" s="102"/>
      <c r="BQ33" s="102"/>
      <c r="BR33" s="102"/>
      <c r="BS33" s="102"/>
      <c r="BT33" s="102"/>
      <c r="BU33" s="102"/>
      <c r="BV33" s="102"/>
      <c r="BW33" s="102"/>
      <c r="BX33" s="102"/>
    </row>
    <row r="34" spans="1:78" ht="114.75">
      <c r="A34" s="100" t="s">
        <v>452</v>
      </c>
      <c r="B34" s="100" t="s">
        <v>453</v>
      </c>
      <c r="C34" s="101">
        <v>0.25</v>
      </c>
      <c r="D34" s="100" t="s">
        <v>682</v>
      </c>
      <c r="E34" s="101">
        <v>1</v>
      </c>
      <c r="F34" s="101">
        <v>1</v>
      </c>
      <c r="G34" s="101" t="s">
        <v>101</v>
      </c>
      <c r="H34" s="100" t="s">
        <v>683</v>
      </c>
      <c r="I34" s="102" t="s">
        <v>684</v>
      </c>
      <c r="J34" s="102" t="s">
        <v>457</v>
      </c>
      <c r="K34" s="102" t="s">
        <v>131</v>
      </c>
      <c r="L34" s="102" t="s">
        <v>685</v>
      </c>
      <c r="M34" s="102" t="s">
        <v>458</v>
      </c>
      <c r="N34" s="102" t="s">
        <v>457</v>
      </c>
      <c r="O34" s="102" t="s">
        <v>459</v>
      </c>
      <c r="P34" s="102" t="s">
        <v>460</v>
      </c>
      <c r="Q34" s="102" t="s">
        <v>686</v>
      </c>
      <c r="R34" s="102" t="s">
        <v>461</v>
      </c>
      <c r="S34" s="102" t="s">
        <v>462</v>
      </c>
      <c r="T34" s="103">
        <v>0.25</v>
      </c>
      <c r="U34" s="103">
        <v>0.5</v>
      </c>
      <c r="V34" s="103">
        <v>0.75</v>
      </c>
      <c r="W34" s="103">
        <v>1</v>
      </c>
      <c r="X34" s="103">
        <v>1</v>
      </c>
      <c r="Y34" s="104"/>
      <c r="Z34" s="102" t="s">
        <v>368</v>
      </c>
      <c r="AA34" s="102" t="s">
        <v>467</v>
      </c>
      <c r="AB34" s="104">
        <v>65100000</v>
      </c>
      <c r="AC34" s="103">
        <v>0.37</v>
      </c>
      <c r="AD34" s="102" t="s">
        <v>689</v>
      </c>
      <c r="AE34" s="105">
        <v>45748</v>
      </c>
      <c r="AF34" s="105">
        <v>46022</v>
      </c>
      <c r="AG34" s="102" t="s">
        <v>465</v>
      </c>
      <c r="AH34" s="102" t="s">
        <v>343</v>
      </c>
      <c r="AI34" s="102"/>
      <c r="AJ34" s="102" t="s">
        <v>344</v>
      </c>
      <c r="AK34" s="102" t="s">
        <v>344</v>
      </c>
      <c r="AL34" s="102"/>
      <c r="AM34" s="102"/>
      <c r="AN34" s="102" t="s">
        <v>344</v>
      </c>
      <c r="AO34" s="102"/>
      <c r="AP34" s="102"/>
      <c r="AQ34" s="102"/>
      <c r="AR34" s="102"/>
      <c r="AS34" s="102"/>
      <c r="AT34" s="102" t="s">
        <v>344</v>
      </c>
      <c r="AU34" s="102" t="s">
        <v>344</v>
      </c>
      <c r="AV34" s="102"/>
      <c r="AW34" s="102" t="s">
        <v>344</v>
      </c>
      <c r="AX34" s="102" t="s">
        <v>344</v>
      </c>
      <c r="AY34" s="102" t="s">
        <v>344</v>
      </c>
      <c r="AZ34" s="102" t="s">
        <v>344</v>
      </c>
      <c r="BA34" s="102" t="s">
        <v>344</v>
      </c>
      <c r="BB34" s="102" t="s">
        <v>344</v>
      </c>
      <c r="BC34" s="102"/>
      <c r="BD34" s="102" t="s">
        <v>344</v>
      </c>
      <c r="BE34" s="102"/>
      <c r="BF34" s="102" t="s">
        <v>344</v>
      </c>
      <c r="BG34" s="102"/>
      <c r="BH34" s="102"/>
      <c r="BI34" s="102"/>
      <c r="BJ34" s="102"/>
      <c r="BK34" s="102"/>
      <c r="BL34" s="102"/>
      <c r="BM34" s="102"/>
      <c r="BN34" s="102"/>
      <c r="BO34" s="102" t="s">
        <v>344</v>
      </c>
      <c r="BP34" s="102"/>
      <c r="BQ34" s="102"/>
      <c r="BR34" s="102"/>
      <c r="BS34" s="102"/>
      <c r="BT34" s="102"/>
      <c r="BU34" s="102"/>
      <c r="BV34" s="102"/>
      <c r="BW34" s="102"/>
      <c r="BX34" s="102"/>
    </row>
    <row r="35" spans="1:78" ht="127.5">
      <c r="A35" s="100" t="s">
        <v>452</v>
      </c>
      <c r="B35" s="100" t="s">
        <v>453</v>
      </c>
      <c r="C35" s="101">
        <v>0.25</v>
      </c>
      <c r="D35" s="100" t="s">
        <v>682</v>
      </c>
      <c r="E35" s="101">
        <v>1</v>
      </c>
      <c r="F35" s="101">
        <v>1</v>
      </c>
      <c r="G35" s="101" t="s">
        <v>98</v>
      </c>
      <c r="H35" s="100" t="s">
        <v>690</v>
      </c>
      <c r="I35" s="102" t="s">
        <v>691</v>
      </c>
      <c r="J35" s="102" t="s">
        <v>457</v>
      </c>
      <c r="K35" s="102" t="s">
        <v>30</v>
      </c>
      <c r="L35" s="102" t="s">
        <v>692</v>
      </c>
      <c r="M35" s="102" t="s">
        <v>592</v>
      </c>
      <c r="N35" s="102" t="s">
        <v>457</v>
      </c>
      <c r="O35" s="102" t="s">
        <v>459</v>
      </c>
      <c r="P35" s="102" t="s">
        <v>471</v>
      </c>
      <c r="Q35" s="102" t="s">
        <v>693</v>
      </c>
      <c r="R35" s="102" t="s">
        <v>171</v>
      </c>
      <c r="S35" s="102" t="s">
        <v>462</v>
      </c>
      <c r="T35" s="103">
        <v>0.25</v>
      </c>
      <c r="U35" s="103">
        <v>0.5</v>
      </c>
      <c r="V35" s="103">
        <v>0.75</v>
      </c>
      <c r="W35" s="103">
        <v>1</v>
      </c>
      <c r="X35" s="103">
        <v>1</v>
      </c>
      <c r="Y35" s="102">
        <v>0</v>
      </c>
      <c r="Z35" s="102" t="s">
        <v>462</v>
      </c>
      <c r="AA35" s="102" t="s">
        <v>694</v>
      </c>
      <c r="AB35" s="104">
        <v>0</v>
      </c>
      <c r="AC35" s="103">
        <v>0.2</v>
      </c>
      <c r="AD35" s="102" t="s">
        <v>695</v>
      </c>
      <c r="AE35" s="105">
        <v>45659</v>
      </c>
      <c r="AF35" s="105">
        <v>45747</v>
      </c>
      <c r="AG35" s="102" t="s">
        <v>696</v>
      </c>
      <c r="AH35" s="102" t="s">
        <v>343</v>
      </c>
      <c r="AI35" s="102"/>
      <c r="AJ35" s="102"/>
      <c r="AK35" s="102"/>
      <c r="AL35" s="102"/>
      <c r="AM35" s="102"/>
      <c r="AN35" s="102"/>
      <c r="AO35" s="102"/>
      <c r="AP35" s="102"/>
      <c r="AQ35" s="102"/>
      <c r="AR35" s="102"/>
      <c r="AS35" s="102"/>
      <c r="AT35" s="102" t="s">
        <v>344</v>
      </c>
      <c r="AU35" s="102"/>
      <c r="AV35" s="102"/>
      <c r="AW35" s="102"/>
      <c r="AX35" s="102"/>
      <c r="AY35" s="102" t="s">
        <v>344</v>
      </c>
      <c r="AZ35" s="102" t="s">
        <v>344</v>
      </c>
      <c r="BA35" s="102"/>
      <c r="BB35" s="102" t="s">
        <v>344</v>
      </c>
      <c r="BC35" s="102"/>
      <c r="BD35" s="102"/>
      <c r="BE35" s="102"/>
      <c r="BF35" s="102" t="s">
        <v>344</v>
      </c>
      <c r="BG35" s="102"/>
      <c r="BH35" s="102"/>
      <c r="BI35" s="102"/>
      <c r="BJ35" s="102"/>
      <c r="BK35" s="102"/>
      <c r="BL35" s="102"/>
      <c r="BM35" s="102"/>
      <c r="BN35" s="102"/>
      <c r="BO35" s="102"/>
      <c r="BP35" s="102"/>
      <c r="BQ35" s="102"/>
      <c r="BR35" s="102"/>
      <c r="BS35" s="102"/>
      <c r="BT35" s="102"/>
      <c r="BU35" s="102"/>
      <c r="BV35" s="102"/>
      <c r="BW35" s="102"/>
      <c r="BX35" s="102"/>
    </row>
    <row r="36" spans="1:78" ht="127.5">
      <c r="A36" s="100" t="s">
        <v>452</v>
      </c>
      <c r="B36" s="100" t="s">
        <v>453</v>
      </c>
      <c r="C36" s="101">
        <v>0.25</v>
      </c>
      <c r="D36" s="100" t="s">
        <v>682</v>
      </c>
      <c r="E36" s="101">
        <v>1</v>
      </c>
      <c r="F36" s="101">
        <v>1</v>
      </c>
      <c r="G36" s="101" t="s">
        <v>98</v>
      </c>
      <c r="H36" s="100" t="s">
        <v>690</v>
      </c>
      <c r="I36" s="102" t="s">
        <v>691</v>
      </c>
      <c r="J36" s="102" t="s">
        <v>457</v>
      </c>
      <c r="K36" s="102" t="s">
        <v>30</v>
      </c>
      <c r="L36" s="102" t="s">
        <v>692</v>
      </c>
      <c r="M36" s="102" t="s">
        <v>592</v>
      </c>
      <c r="N36" s="102" t="s">
        <v>457</v>
      </c>
      <c r="O36" s="102" t="s">
        <v>459</v>
      </c>
      <c r="P36" s="102" t="s">
        <v>471</v>
      </c>
      <c r="Q36" s="102" t="s">
        <v>693</v>
      </c>
      <c r="R36" s="102" t="s">
        <v>171</v>
      </c>
      <c r="S36" s="102" t="s">
        <v>462</v>
      </c>
      <c r="T36" s="103">
        <v>0.25</v>
      </c>
      <c r="U36" s="103">
        <v>0.5</v>
      </c>
      <c r="V36" s="103">
        <v>0.75</v>
      </c>
      <c r="W36" s="103">
        <v>1</v>
      </c>
      <c r="X36" s="103">
        <v>1</v>
      </c>
      <c r="Y36" s="102">
        <v>0</v>
      </c>
      <c r="Z36" s="102" t="s">
        <v>462</v>
      </c>
      <c r="AA36" s="102" t="s">
        <v>697</v>
      </c>
      <c r="AB36" s="104">
        <v>0</v>
      </c>
      <c r="AC36" s="103">
        <v>0.8</v>
      </c>
      <c r="AD36" s="102" t="s">
        <v>698</v>
      </c>
      <c r="AE36" s="105">
        <v>45731</v>
      </c>
      <c r="AF36" s="105">
        <v>46022</v>
      </c>
      <c r="AG36" s="102" t="s">
        <v>696</v>
      </c>
      <c r="AH36" s="102" t="s">
        <v>343</v>
      </c>
      <c r="AI36" s="102" t="s">
        <v>344</v>
      </c>
      <c r="AJ36" s="102"/>
      <c r="AK36" s="102"/>
      <c r="AL36" s="102" t="s">
        <v>671</v>
      </c>
      <c r="AM36" s="102"/>
      <c r="AN36" s="102"/>
      <c r="AO36" s="102"/>
      <c r="AP36" s="102"/>
      <c r="AQ36" s="102"/>
      <c r="AR36" s="102"/>
      <c r="AS36" s="102"/>
      <c r="AT36" s="102" t="s">
        <v>344</v>
      </c>
      <c r="AU36" s="102" t="s">
        <v>344</v>
      </c>
      <c r="AV36" s="102"/>
      <c r="AW36" s="102"/>
      <c r="AX36" s="102"/>
      <c r="AY36" s="102" t="s">
        <v>671</v>
      </c>
      <c r="AZ36" s="102" t="s">
        <v>671</v>
      </c>
      <c r="BA36" s="102"/>
      <c r="BB36" s="102" t="s">
        <v>344</v>
      </c>
      <c r="BC36" s="102"/>
      <c r="BD36" s="102"/>
      <c r="BE36" s="102"/>
      <c r="BF36" s="102" t="s">
        <v>344</v>
      </c>
      <c r="BG36" s="102"/>
      <c r="BH36" s="102"/>
      <c r="BI36" s="102"/>
      <c r="BJ36" s="102"/>
      <c r="BK36" s="102"/>
      <c r="BL36" s="102"/>
      <c r="BM36" s="102" t="s">
        <v>671</v>
      </c>
      <c r="BN36" s="102" t="s">
        <v>671</v>
      </c>
      <c r="BO36" s="102"/>
      <c r="BP36" s="102"/>
      <c r="BQ36" s="102"/>
      <c r="BR36" s="102" t="s">
        <v>671</v>
      </c>
      <c r="BS36" s="102"/>
      <c r="BT36" s="102"/>
      <c r="BU36" s="102"/>
      <c r="BV36" s="102" t="s">
        <v>671</v>
      </c>
      <c r="BW36" s="102"/>
      <c r="BX36" s="102"/>
    </row>
    <row r="37" spans="1:78" ht="69" customHeight="1">
      <c r="A37" s="106" t="s">
        <v>478</v>
      </c>
      <c r="B37" s="106" t="s">
        <v>479</v>
      </c>
      <c r="C37" s="107">
        <v>0.25</v>
      </c>
      <c r="D37" s="106" t="s">
        <v>699</v>
      </c>
      <c r="E37" s="107">
        <v>1</v>
      </c>
      <c r="F37" s="107">
        <v>1</v>
      </c>
      <c r="G37" s="107" t="s">
        <v>103</v>
      </c>
      <c r="H37" s="107" t="s">
        <v>700</v>
      </c>
      <c r="I37" s="108" t="s">
        <v>640</v>
      </c>
      <c r="J37" s="108" t="s">
        <v>641</v>
      </c>
      <c r="K37" s="108" t="s">
        <v>139</v>
      </c>
      <c r="L37" s="108" t="s">
        <v>701</v>
      </c>
      <c r="M37" s="108" t="s">
        <v>354</v>
      </c>
      <c r="N37" s="108" t="s">
        <v>355</v>
      </c>
      <c r="O37" s="108" t="s">
        <v>481</v>
      </c>
      <c r="P37" s="108" t="s">
        <v>482</v>
      </c>
      <c r="Q37" s="108" t="s">
        <v>702</v>
      </c>
      <c r="R37" s="108" t="s">
        <v>171</v>
      </c>
      <c r="S37" s="108" t="s">
        <v>462</v>
      </c>
      <c r="T37" s="109">
        <v>0.25</v>
      </c>
      <c r="U37" s="109">
        <v>0.5</v>
      </c>
      <c r="V37" s="109">
        <v>0.75</v>
      </c>
      <c r="W37" s="109">
        <v>1</v>
      </c>
      <c r="X37" s="109">
        <v>1</v>
      </c>
      <c r="Y37" s="108">
        <v>0</v>
      </c>
      <c r="Z37" s="108" t="s">
        <v>646</v>
      </c>
      <c r="AA37" s="108" t="s">
        <v>703</v>
      </c>
      <c r="AB37" s="110">
        <f>4300000*11</f>
        <v>47300000</v>
      </c>
      <c r="AC37" s="109">
        <v>0.5</v>
      </c>
      <c r="AD37" s="108" t="s">
        <v>704</v>
      </c>
      <c r="AE37" s="111">
        <v>45672</v>
      </c>
      <c r="AF37" s="111">
        <v>45747</v>
      </c>
      <c r="AG37" s="108" t="s">
        <v>705</v>
      </c>
      <c r="AH37" s="108" t="s">
        <v>343</v>
      </c>
      <c r="AI37" s="108" t="s">
        <v>344</v>
      </c>
      <c r="AJ37" s="108"/>
      <c r="AK37" s="108"/>
      <c r="AL37" s="108"/>
      <c r="AM37" s="108"/>
      <c r="AN37" s="108"/>
      <c r="AO37" s="108" t="s">
        <v>344</v>
      </c>
      <c r="AP37" s="108" t="s">
        <v>344</v>
      </c>
      <c r="AQ37" s="108"/>
      <c r="AR37" s="108"/>
      <c r="AS37" s="108"/>
      <c r="AT37" s="108" t="s">
        <v>344</v>
      </c>
      <c r="AU37" s="108"/>
      <c r="AV37" s="108"/>
      <c r="AW37" s="108"/>
      <c r="AX37" s="108" t="s">
        <v>344</v>
      </c>
      <c r="AY37" s="108" t="s">
        <v>344</v>
      </c>
      <c r="AZ37" s="108"/>
      <c r="BA37" s="108" t="s">
        <v>344</v>
      </c>
      <c r="BB37" s="108" t="s">
        <v>344</v>
      </c>
      <c r="BC37" s="108"/>
      <c r="BD37" s="108" t="s">
        <v>344</v>
      </c>
      <c r="BE37" s="108"/>
      <c r="BF37" s="108" t="s">
        <v>344</v>
      </c>
      <c r="BG37" s="108"/>
      <c r="BH37" s="108"/>
      <c r="BI37" s="108"/>
      <c r="BJ37" s="108" t="s">
        <v>344</v>
      </c>
      <c r="BK37" s="108" t="s">
        <v>344</v>
      </c>
      <c r="BL37" s="108"/>
      <c r="BM37" s="108"/>
      <c r="BN37" s="108"/>
      <c r="BO37" s="108"/>
      <c r="BP37" s="108"/>
      <c r="BQ37" s="108"/>
      <c r="BR37" s="108"/>
      <c r="BS37" s="108"/>
      <c r="BT37" s="108"/>
      <c r="BU37" s="108"/>
      <c r="BV37" s="108"/>
      <c r="BW37" s="108"/>
      <c r="BX37" s="108"/>
      <c r="BY37" s="258" t="s">
        <v>623</v>
      </c>
      <c r="BZ37" s="255"/>
    </row>
    <row r="38" spans="1:78" ht="63.75">
      <c r="A38" s="106" t="s">
        <v>478</v>
      </c>
      <c r="B38" s="106" t="s">
        <v>479</v>
      </c>
      <c r="C38" s="107">
        <v>0.25</v>
      </c>
      <c r="D38" s="106" t="s">
        <v>699</v>
      </c>
      <c r="E38" s="107">
        <v>1</v>
      </c>
      <c r="F38" s="107">
        <v>1</v>
      </c>
      <c r="G38" s="107" t="s">
        <v>103</v>
      </c>
      <c r="H38" s="107" t="s">
        <v>700</v>
      </c>
      <c r="I38" s="108" t="s">
        <v>640</v>
      </c>
      <c r="J38" s="108" t="s">
        <v>641</v>
      </c>
      <c r="K38" s="108" t="s">
        <v>139</v>
      </c>
      <c r="L38" s="108" t="s">
        <v>701</v>
      </c>
      <c r="M38" s="108" t="s">
        <v>354</v>
      </c>
      <c r="N38" s="108" t="s">
        <v>355</v>
      </c>
      <c r="O38" s="108" t="s">
        <v>481</v>
      </c>
      <c r="P38" s="108" t="s">
        <v>482</v>
      </c>
      <c r="Q38" s="108" t="s">
        <v>702</v>
      </c>
      <c r="R38" s="108" t="s">
        <v>171</v>
      </c>
      <c r="S38" s="108" t="s">
        <v>462</v>
      </c>
      <c r="T38" s="109">
        <v>0.25</v>
      </c>
      <c r="U38" s="109">
        <v>0.5</v>
      </c>
      <c r="V38" s="109">
        <v>0.75</v>
      </c>
      <c r="W38" s="109">
        <v>1</v>
      </c>
      <c r="X38" s="109">
        <v>1</v>
      </c>
      <c r="Y38" s="108">
        <v>0</v>
      </c>
      <c r="Z38" s="108" t="s">
        <v>462</v>
      </c>
      <c r="AA38" s="108" t="s">
        <v>489</v>
      </c>
      <c r="AB38" s="110">
        <v>0</v>
      </c>
      <c r="AC38" s="109">
        <v>0.5</v>
      </c>
      <c r="AD38" s="108" t="s">
        <v>706</v>
      </c>
      <c r="AE38" s="111">
        <v>45672</v>
      </c>
      <c r="AF38" s="111">
        <v>45838</v>
      </c>
      <c r="AG38" s="108" t="s">
        <v>705</v>
      </c>
      <c r="AH38" s="108" t="s">
        <v>343</v>
      </c>
      <c r="AI38" s="108" t="s">
        <v>344</v>
      </c>
      <c r="AJ38" s="108"/>
      <c r="AK38" s="108"/>
      <c r="AL38" s="108"/>
      <c r="AM38" s="108"/>
      <c r="AN38" s="108"/>
      <c r="AO38" s="108" t="s">
        <v>344</v>
      </c>
      <c r="AP38" s="108" t="s">
        <v>344</v>
      </c>
      <c r="AQ38" s="108"/>
      <c r="AR38" s="108"/>
      <c r="AS38" s="108"/>
      <c r="AT38" s="108" t="s">
        <v>344</v>
      </c>
      <c r="AU38" s="108"/>
      <c r="AV38" s="108"/>
      <c r="AW38" s="108"/>
      <c r="AX38" s="108" t="s">
        <v>344</v>
      </c>
      <c r="AY38" s="108" t="s">
        <v>344</v>
      </c>
      <c r="AZ38" s="108"/>
      <c r="BA38" s="108" t="s">
        <v>344</v>
      </c>
      <c r="BB38" s="108" t="s">
        <v>344</v>
      </c>
      <c r="BC38" s="108"/>
      <c r="BD38" s="108" t="s">
        <v>344</v>
      </c>
      <c r="BE38" s="108"/>
      <c r="BF38" s="108" t="s">
        <v>344</v>
      </c>
      <c r="BG38" s="108"/>
      <c r="BH38" s="108"/>
      <c r="BI38" s="108"/>
      <c r="BJ38" s="108" t="s">
        <v>344</v>
      </c>
      <c r="BK38" s="108" t="s">
        <v>344</v>
      </c>
      <c r="BL38" s="108"/>
      <c r="BM38" s="108"/>
      <c r="BN38" s="108"/>
      <c r="BO38" s="108"/>
      <c r="BP38" s="108"/>
      <c r="BQ38" s="108"/>
      <c r="BR38" s="108"/>
      <c r="BS38" s="108"/>
      <c r="BT38" s="108"/>
      <c r="BU38" s="108"/>
      <c r="BV38" s="108"/>
      <c r="BW38" s="108"/>
      <c r="BX38" s="108"/>
      <c r="BY38" s="258"/>
      <c r="BZ38" s="255"/>
    </row>
    <row r="39" spans="1:78" ht="76.5">
      <c r="A39" s="106" t="s">
        <v>478</v>
      </c>
      <c r="B39" s="106" t="s">
        <v>479</v>
      </c>
      <c r="C39" s="107">
        <v>0.25</v>
      </c>
      <c r="D39" s="106" t="s">
        <v>699</v>
      </c>
      <c r="E39" s="107">
        <v>1</v>
      </c>
      <c r="F39" s="107">
        <v>1</v>
      </c>
      <c r="G39" s="107" t="s">
        <v>107</v>
      </c>
      <c r="H39" s="107" t="s">
        <v>707</v>
      </c>
      <c r="I39" s="108" t="s">
        <v>708</v>
      </c>
      <c r="J39" s="108" t="s">
        <v>420</v>
      </c>
      <c r="K39" s="108" t="s">
        <v>141</v>
      </c>
      <c r="L39" s="108" t="s">
        <v>709</v>
      </c>
      <c r="M39" s="108" t="s">
        <v>493</v>
      </c>
      <c r="N39" s="108" t="s">
        <v>420</v>
      </c>
      <c r="O39" s="108" t="s">
        <v>459</v>
      </c>
      <c r="P39" s="108" t="s">
        <v>494</v>
      </c>
      <c r="Q39" s="108" t="s">
        <v>710</v>
      </c>
      <c r="R39" s="108" t="s">
        <v>674</v>
      </c>
      <c r="S39" s="109" t="s">
        <v>462</v>
      </c>
      <c r="T39" s="109"/>
      <c r="U39" s="109"/>
      <c r="V39" s="112">
        <v>1</v>
      </c>
      <c r="W39" s="112">
        <v>2</v>
      </c>
      <c r="X39" s="112">
        <v>2</v>
      </c>
      <c r="Y39" s="113">
        <v>1453538858</v>
      </c>
      <c r="Z39" s="108" t="s">
        <v>390</v>
      </c>
      <c r="AA39" s="108" t="s">
        <v>495</v>
      </c>
      <c r="AB39" s="110">
        <v>945000000</v>
      </c>
      <c r="AC39" s="109">
        <v>0.6</v>
      </c>
      <c r="AD39" s="108" t="s">
        <v>711</v>
      </c>
      <c r="AE39" s="111">
        <v>45658</v>
      </c>
      <c r="AF39" s="111">
        <v>46022</v>
      </c>
      <c r="AG39" s="108" t="s">
        <v>712</v>
      </c>
      <c r="AH39" s="108" t="s">
        <v>498</v>
      </c>
      <c r="AI39" s="108"/>
      <c r="AJ39" s="108"/>
      <c r="AK39" s="108"/>
      <c r="AL39" s="108"/>
      <c r="AM39" s="108"/>
      <c r="AN39" s="108"/>
      <c r="AO39" s="108"/>
      <c r="AP39" s="108" t="s">
        <v>671</v>
      </c>
      <c r="AQ39" s="108" t="s">
        <v>671</v>
      </c>
      <c r="AR39" s="108"/>
      <c r="AS39" s="108"/>
      <c r="AT39" s="108" t="s">
        <v>671</v>
      </c>
      <c r="AU39" s="108" t="s">
        <v>671</v>
      </c>
      <c r="AV39" s="108"/>
      <c r="AW39" s="108"/>
      <c r="AX39" s="108"/>
      <c r="AY39" s="108" t="s">
        <v>671</v>
      </c>
      <c r="AZ39" s="108" t="s">
        <v>671</v>
      </c>
      <c r="BA39" s="108" t="s">
        <v>671</v>
      </c>
      <c r="BB39" s="108" t="s">
        <v>671</v>
      </c>
      <c r="BC39" s="108" t="s">
        <v>671</v>
      </c>
      <c r="BD39" s="108" t="s">
        <v>671</v>
      </c>
      <c r="BE39" s="108" t="s">
        <v>671</v>
      </c>
      <c r="BF39" s="108" t="s">
        <v>671</v>
      </c>
      <c r="BG39" s="108" t="s">
        <v>671</v>
      </c>
      <c r="BH39" s="108"/>
      <c r="BI39" s="108" t="s">
        <v>671</v>
      </c>
      <c r="BJ39" s="108"/>
      <c r="BK39" s="108" t="s">
        <v>671</v>
      </c>
      <c r="BL39" s="108"/>
      <c r="BM39" s="108" t="s">
        <v>671</v>
      </c>
      <c r="BN39" s="108" t="s">
        <v>671</v>
      </c>
      <c r="BO39" s="108" t="s">
        <v>671</v>
      </c>
      <c r="BP39" s="108" t="s">
        <v>671</v>
      </c>
      <c r="BQ39" s="108"/>
      <c r="BR39" s="108" t="s">
        <v>671</v>
      </c>
      <c r="BS39" s="108"/>
      <c r="BT39" s="108"/>
      <c r="BU39" s="108"/>
      <c r="BV39" s="108" t="s">
        <v>671</v>
      </c>
      <c r="BW39" s="108" t="s">
        <v>671</v>
      </c>
      <c r="BX39" s="108" t="s">
        <v>671</v>
      </c>
      <c r="BY39" s="260" t="s">
        <v>623</v>
      </c>
      <c r="BZ39" s="260"/>
    </row>
    <row r="40" spans="1:78" ht="76.5">
      <c r="A40" s="106" t="s">
        <v>478</v>
      </c>
      <c r="B40" s="106" t="s">
        <v>479</v>
      </c>
      <c r="C40" s="107">
        <v>0.25</v>
      </c>
      <c r="D40" s="106" t="s">
        <v>699</v>
      </c>
      <c r="E40" s="107">
        <v>1</v>
      </c>
      <c r="F40" s="107">
        <v>1</v>
      </c>
      <c r="G40" s="107" t="s">
        <v>107</v>
      </c>
      <c r="H40" s="107" t="s">
        <v>707</v>
      </c>
      <c r="I40" s="108" t="s">
        <v>708</v>
      </c>
      <c r="J40" s="108" t="s">
        <v>420</v>
      </c>
      <c r="K40" s="108" t="s">
        <v>141</v>
      </c>
      <c r="L40" s="108" t="s">
        <v>709</v>
      </c>
      <c r="M40" s="108" t="s">
        <v>493</v>
      </c>
      <c r="N40" s="108" t="s">
        <v>420</v>
      </c>
      <c r="O40" s="108" t="s">
        <v>459</v>
      </c>
      <c r="P40" s="108" t="s">
        <v>494</v>
      </c>
      <c r="Q40" s="108" t="s">
        <v>710</v>
      </c>
      <c r="R40" s="108" t="s">
        <v>674</v>
      </c>
      <c r="S40" s="109" t="s">
        <v>462</v>
      </c>
      <c r="T40" s="109"/>
      <c r="U40" s="109"/>
      <c r="V40" s="112">
        <v>1</v>
      </c>
      <c r="W40" s="112">
        <v>2</v>
      </c>
      <c r="X40" s="112">
        <v>2</v>
      </c>
      <c r="Y40" s="113">
        <v>1453538858</v>
      </c>
      <c r="Z40" s="108" t="s">
        <v>445</v>
      </c>
      <c r="AA40" s="108" t="s">
        <v>713</v>
      </c>
      <c r="AB40" s="110">
        <v>508538858</v>
      </c>
      <c r="AC40" s="109">
        <v>0.3</v>
      </c>
      <c r="AD40" s="108" t="s">
        <v>714</v>
      </c>
      <c r="AE40" s="111">
        <v>45689</v>
      </c>
      <c r="AF40" s="111">
        <v>46022</v>
      </c>
      <c r="AG40" s="108" t="s">
        <v>715</v>
      </c>
      <c r="AH40" s="108" t="s">
        <v>498</v>
      </c>
      <c r="AI40" s="108"/>
      <c r="AJ40" s="108" t="s">
        <v>671</v>
      </c>
      <c r="AK40" s="108"/>
      <c r="AL40" s="108"/>
      <c r="AM40" s="108"/>
      <c r="AN40" s="108"/>
      <c r="AO40" s="108"/>
      <c r="AP40" s="108" t="s">
        <v>671</v>
      </c>
      <c r="AQ40" s="108" t="s">
        <v>671</v>
      </c>
      <c r="AR40" s="108"/>
      <c r="AS40" s="108"/>
      <c r="AT40" s="108" t="s">
        <v>671</v>
      </c>
      <c r="AU40" s="108" t="s">
        <v>671</v>
      </c>
      <c r="AV40" s="108" t="s">
        <v>671</v>
      </c>
      <c r="AW40" s="108"/>
      <c r="AX40" s="108"/>
      <c r="AY40" s="108" t="s">
        <v>671</v>
      </c>
      <c r="AZ40" s="108" t="s">
        <v>671</v>
      </c>
      <c r="BA40" s="108" t="s">
        <v>671</v>
      </c>
      <c r="BB40" s="108" t="s">
        <v>671</v>
      </c>
      <c r="BC40" s="108"/>
      <c r="BD40" s="108" t="s">
        <v>671</v>
      </c>
      <c r="BE40" s="108" t="s">
        <v>671</v>
      </c>
      <c r="BF40" s="108" t="s">
        <v>671</v>
      </c>
      <c r="BG40" s="108" t="s">
        <v>671</v>
      </c>
      <c r="BH40" s="108" t="s">
        <v>671</v>
      </c>
      <c r="BI40" s="108"/>
      <c r="BJ40" s="108" t="s">
        <v>671</v>
      </c>
      <c r="BK40" s="108"/>
      <c r="BL40" s="108"/>
      <c r="BM40" s="108"/>
      <c r="BN40" s="108"/>
      <c r="BO40" s="108" t="s">
        <v>671</v>
      </c>
      <c r="BP40" s="108"/>
      <c r="BQ40" s="108"/>
      <c r="BR40" s="108"/>
      <c r="BS40" s="108"/>
      <c r="BT40" s="108"/>
      <c r="BU40" s="108"/>
      <c r="BV40" s="108" t="s">
        <v>671</v>
      </c>
      <c r="BW40" s="108" t="s">
        <v>671</v>
      </c>
      <c r="BX40" s="108" t="s">
        <v>671</v>
      </c>
      <c r="BY40" s="260"/>
      <c r="BZ40" s="260"/>
    </row>
    <row r="41" spans="1:78" ht="76.5">
      <c r="A41" s="106" t="s">
        <v>478</v>
      </c>
      <c r="B41" s="106" t="s">
        <v>479</v>
      </c>
      <c r="C41" s="107">
        <v>0.25</v>
      </c>
      <c r="D41" s="106" t="s">
        <v>699</v>
      </c>
      <c r="E41" s="107">
        <v>1</v>
      </c>
      <c r="F41" s="107">
        <v>1</v>
      </c>
      <c r="G41" s="107" t="s">
        <v>107</v>
      </c>
      <c r="H41" s="107" t="s">
        <v>707</v>
      </c>
      <c r="I41" s="108" t="s">
        <v>708</v>
      </c>
      <c r="J41" s="108" t="s">
        <v>420</v>
      </c>
      <c r="K41" s="108" t="s">
        <v>141</v>
      </c>
      <c r="L41" s="108" t="s">
        <v>709</v>
      </c>
      <c r="M41" s="108" t="s">
        <v>493</v>
      </c>
      <c r="N41" s="108" t="s">
        <v>420</v>
      </c>
      <c r="O41" s="108" t="s">
        <v>459</v>
      </c>
      <c r="P41" s="108" t="s">
        <v>494</v>
      </c>
      <c r="Q41" s="108" t="s">
        <v>710</v>
      </c>
      <c r="R41" s="108" t="s">
        <v>674</v>
      </c>
      <c r="S41" s="109" t="s">
        <v>462</v>
      </c>
      <c r="T41" s="109"/>
      <c r="U41" s="109"/>
      <c r="V41" s="112">
        <v>1</v>
      </c>
      <c r="W41" s="112">
        <v>2</v>
      </c>
      <c r="X41" s="112">
        <v>2</v>
      </c>
      <c r="Y41" s="113">
        <v>1453538858</v>
      </c>
      <c r="Z41" s="108"/>
      <c r="AA41" s="108" t="s">
        <v>716</v>
      </c>
      <c r="AB41" s="110">
        <v>0</v>
      </c>
      <c r="AC41" s="109">
        <v>0.1</v>
      </c>
      <c r="AD41" s="108" t="s">
        <v>717</v>
      </c>
      <c r="AE41" s="111">
        <v>45689</v>
      </c>
      <c r="AF41" s="111">
        <v>46022</v>
      </c>
      <c r="AG41" s="108" t="s">
        <v>718</v>
      </c>
      <c r="AH41" s="108" t="s">
        <v>498</v>
      </c>
      <c r="AI41" s="108"/>
      <c r="AJ41" s="108" t="s">
        <v>671</v>
      </c>
      <c r="AK41" s="108"/>
      <c r="AL41" s="108"/>
      <c r="AM41" s="108"/>
      <c r="AN41" s="108"/>
      <c r="AO41" s="108"/>
      <c r="AP41" s="108" t="s">
        <v>671</v>
      </c>
      <c r="AQ41" s="108" t="s">
        <v>671</v>
      </c>
      <c r="AR41" s="108"/>
      <c r="AS41" s="108"/>
      <c r="AT41" s="108" t="s">
        <v>671</v>
      </c>
      <c r="AU41" s="108" t="s">
        <v>671</v>
      </c>
      <c r="AV41" s="108" t="s">
        <v>671</v>
      </c>
      <c r="AW41" s="108"/>
      <c r="AX41" s="108"/>
      <c r="AY41" s="108" t="s">
        <v>671</v>
      </c>
      <c r="AZ41" s="108" t="s">
        <v>671</v>
      </c>
      <c r="BA41" s="108" t="s">
        <v>671</v>
      </c>
      <c r="BB41" s="108" t="s">
        <v>671</v>
      </c>
      <c r="BC41" s="108"/>
      <c r="BD41" s="108" t="s">
        <v>671</v>
      </c>
      <c r="BE41" s="108" t="s">
        <v>671</v>
      </c>
      <c r="BF41" s="108" t="s">
        <v>671</v>
      </c>
      <c r="BG41" s="108" t="s">
        <v>671</v>
      </c>
      <c r="BH41" s="108" t="s">
        <v>671</v>
      </c>
      <c r="BI41" s="108"/>
      <c r="BJ41" s="108" t="s">
        <v>671</v>
      </c>
      <c r="BK41" s="108"/>
      <c r="BL41" s="108"/>
      <c r="BM41" s="108"/>
      <c r="BN41" s="108"/>
      <c r="BO41" s="108" t="s">
        <v>671</v>
      </c>
      <c r="BP41" s="108"/>
      <c r="BQ41" s="108"/>
      <c r="BR41" s="108"/>
      <c r="BS41" s="108"/>
      <c r="BT41" s="108"/>
      <c r="BU41" s="108"/>
      <c r="BV41" s="108" t="s">
        <v>671</v>
      </c>
      <c r="BW41" s="108" t="s">
        <v>671</v>
      </c>
      <c r="BX41" s="108" t="s">
        <v>671</v>
      </c>
      <c r="BY41" s="260"/>
      <c r="BZ41" s="260"/>
    </row>
    <row r="42" spans="1:78" ht="89.25">
      <c r="A42" s="114" t="s">
        <v>503</v>
      </c>
      <c r="B42" s="114" t="s">
        <v>504</v>
      </c>
      <c r="C42" s="115">
        <v>0.2</v>
      </c>
      <c r="D42" s="114" t="s">
        <v>719</v>
      </c>
      <c r="E42" s="115">
        <v>1</v>
      </c>
      <c r="F42" s="115">
        <v>1</v>
      </c>
      <c r="G42" s="115" t="s">
        <v>113</v>
      </c>
      <c r="H42" s="115" t="s">
        <v>112</v>
      </c>
      <c r="I42" s="87" t="s">
        <v>720</v>
      </c>
      <c r="J42" s="87" t="s">
        <v>650</v>
      </c>
      <c r="K42" s="87" t="s">
        <v>66</v>
      </c>
      <c r="L42" s="87" t="s">
        <v>721</v>
      </c>
      <c r="M42" s="87" t="s">
        <v>364</v>
      </c>
      <c r="N42" s="87" t="s">
        <v>365</v>
      </c>
      <c r="O42" s="87" t="s">
        <v>507</v>
      </c>
      <c r="P42" s="87" t="s">
        <v>367</v>
      </c>
      <c r="Q42" s="87" t="s">
        <v>68</v>
      </c>
      <c r="R42" s="87" t="s">
        <v>171</v>
      </c>
      <c r="S42" s="87" t="s">
        <v>462</v>
      </c>
      <c r="T42" s="116">
        <v>0</v>
      </c>
      <c r="U42" s="116">
        <v>0.5</v>
      </c>
      <c r="V42" s="116">
        <v>0.75</v>
      </c>
      <c r="W42" s="116">
        <v>1</v>
      </c>
      <c r="X42" s="116">
        <v>1</v>
      </c>
      <c r="Y42" s="117">
        <v>90200000</v>
      </c>
      <c r="Z42" s="87" t="s">
        <v>445</v>
      </c>
      <c r="AA42" s="87" t="s">
        <v>508</v>
      </c>
      <c r="AB42" s="117">
        <v>90200000</v>
      </c>
      <c r="AC42" s="116">
        <v>1</v>
      </c>
      <c r="AD42" s="87" t="s">
        <v>509</v>
      </c>
      <c r="AE42" s="118">
        <v>45748</v>
      </c>
      <c r="AF42" s="118">
        <v>46022</v>
      </c>
      <c r="AG42" s="87" t="s">
        <v>510</v>
      </c>
      <c r="AH42" s="87" t="s">
        <v>372</v>
      </c>
      <c r="AI42" s="87"/>
      <c r="AJ42" s="87"/>
      <c r="AK42" s="87"/>
      <c r="AL42" s="87"/>
      <c r="AM42" s="87"/>
      <c r="AN42" s="87"/>
      <c r="AO42" s="87"/>
      <c r="AP42" s="87"/>
      <c r="AQ42" s="87"/>
      <c r="AR42" s="87"/>
      <c r="AS42" s="87"/>
      <c r="AT42" s="87" t="s">
        <v>344</v>
      </c>
      <c r="AU42" s="87"/>
      <c r="AV42" s="87"/>
      <c r="AW42" s="87" t="s">
        <v>344</v>
      </c>
      <c r="AX42" s="87" t="s">
        <v>344</v>
      </c>
      <c r="AY42" s="87"/>
      <c r="AZ42" s="87" t="s">
        <v>344</v>
      </c>
      <c r="BA42" s="87"/>
      <c r="BB42" s="87" t="s">
        <v>344</v>
      </c>
      <c r="BC42" s="87"/>
      <c r="BD42" s="87" t="s">
        <v>344</v>
      </c>
      <c r="BE42" s="87"/>
      <c r="BF42" s="87"/>
      <c r="BG42" s="87"/>
      <c r="BH42" s="87"/>
      <c r="BI42" s="87"/>
      <c r="BJ42" s="87"/>
      <c r="BK42" s="87"/>
      <c r="BL42" s="87"/>
      <c r="BM42" s="87"/>
      <c r="BN42" s="87"/>
      <c r="BO42" s="87"/>
      <c r="BP42" s="87"/>
      <c r="BQ42" s="87"/>
      <c r="BR42" s="87"/>
      <c r="BS42" s="87"/>
      <c r="BT42" s="87"/>
      <c r="BU42" s="87"/>
      <c r="BV42" s="87"/>
      <c r="BW42" s="87"/>
      <c r="BX42" s="87"/>
    </row>
    <row r="43" spans="1:78" ht="38.25" customHeight="1">
      <c r="A43" s="114" t="s">
        <v>503</v>
      </c>
      <c r="B43" s="114" t="s">
        <v>504</v>
      </c>
      <c r="C43" s="115">
        <v>0.2</v>
      </c>
      <c r="D43" s="114" t="s">
        <v>719</v>
      </c>
      <c r="E43" s="115">
        <v>1</v>
      </c>
      <c r="F43" s="115">
        <v>1</v>
      </c>
      <c r="G43" s="115" t="s">
        <v>137</v>
      </c>
      <c r="H43" s="114" t="s">
        <v>722</v>
      </c>
      <c r="I43" s="87" t="s">
        <v>684</v>
      </c>
      <c r="J43" s="87" t="s">
        <v>457</v>
      </c>
      <c r="K43" s="87" t="s">
        <v>81</v>
      </c>
      <c r="L43" s="87" t="s">
        <v>723</v>
      </c>
      <c r="M43" s="253" t="s">
        <v>458</v>
      </c>
      <c r="N43" s="87" t="s">
        <v>457</v>
      </c>
      <c r="O43" s="87" t="s">
        <v>459</v>
      </c>
      <c r="P43" s="87" t="s">
        <v>511</v>
      </c>
      <c r="Q43" s="87" t="s">
        <v>724</v>
      </c>
      <c r="R43" s="87" t="s">
        <v>171</v>
      </c>
      <c r="S43" s="87">
        <v>100</v>
      </c>
      <c r="T43" s="119">
        <v>25</v>
      </c>
      <c r="U43" s="119">
        <v>50</v>
      </c>
      <c r="V43" s="119">
        <v>75</v>
      </c>
      <c r="W43" s="119">
        <v>100</v>
      </c>
      <c r="X43" s="119">
        <v>100</v>
      </c>
      <c r="Y43" s="117">
        <v>0</v>
      </c>
      <c r="Z43" s="116" t="s">
        <v>462</v>
      </c>
      <c r="AA43" s="87" t="s">
        <v>725</v>
      </c>
      <c r="AB43" s="117">
        <v>0</v>
      </c>
      <c r="AC43" s="116">
        <v>0.2</v>
      </c>
      <c r="AD43" s="87" t="s">
        <v>726</v>
      </c>
      <c r="AE43" s="118">
        <v>45691</v>
      </c>
      <c r="AF43" s="118">
        <v>46022</v>
      </c>
      <c r="AG43" s="87" t="s">
        <v>513</v>
      </c>
      <c r="AH43" s="87" t="s">
        <v>343</v>
      </c>
      <c r="AI43" s="87" t="s">
        <v>344</v>
      </c>
      <c r="AJ43" s="87"/>
      <c r="AK43" s="87"/>
      <c r="AL43" s="87"/>
      <c r="AM43" s="87"/>
      <c r="AN43" s="87"/>
      <c r="AO43" s="87"/>
      <c r="AP43" s="87"/>
      <c r="AQ43" s="87"/>
      <c r="AR43" s="87"/>
      <c r="AS43" s="87"/>
      <c r="AT43" s="87" t="s">
        <v>344</v>
      </c>
      <c r="AU43" s="87" t="s">
        <v>344</v>
      </c>
      <c r="AV43" s="87"/>
      <c r="AW43" s="87" t="s">
        <v>344</v>
      </c>
      <c r="AX43" s="87" t="s">
        <v>344</v>
      </c>
      <c r="AY43" s="87" t="s">
        <v>344</v>
      </c>
      <c r="AZ43" s="87" t="s">
        <v>344</v>
      </c>
      <c r="BA43" s="87" t="s">
        <v>344</v>
      </c>
      <c r="BB43" s="87" t="s">
        <v>344</v>
      </c>
      <c r="BC43" s="87"/>
      <c r="BD43" s="87"/>
      <c r="BE43" s="87"/>
      <c r="BF43" s="87" t="s">
        <v>344</v>
      </c>
      <c r="BG43" s="87"/>
      <c r="BH43" s="87"/>
      <c r="BI43" s="87"/>
      <c r="BJ43" s="87"/>
      <c r="BK43" s="87"/>
      <c r="BL43" s="87"/>
      <c r="BM43" s="87"/>
      <c r="BN43" s="87"/>
      <c r="BO43" s="87"/>
      <c r="BP43" s="87"/>
      <c r="BQ43" s="87"/>
      <c r="BR43" s="87"/>
      <c r="BS43" s="87"/>
      <c r="BT43" s="87"/>
      <c r="BU43" s="87"/>
      <c r="BV43" s="87"/>
      <c r="BW43" s="87"/>
      <c r="BX43" s="87"/>
    </row>
    <row r="44" spans="1:78" ht="38.25">
      <c r="A44" s="114" t="s">
        <v>503</v>
      </c>
      <c r="B44" s="114" t="s">
        <v>504</v>
      </c>
      <c r="C44" s="115">
        <v>0.2</v>
      </c>
      <c r="D44" s="114" t="s">
        <v>719</v>
      </c>
      <c r="E44" s="115">
        <v>1</v>
      </c>
      <c r="F44" s="115">
        <v>1</v>
      </c>
      <c r="G44" s="115" t="s">
        <v>137</v>
      </c>
      <c r="H44" s="114" t="s">
        <v>722</v>
      </c>
      <c r="I44" s="87" t="s">
        <v>684</v>
      </c>
      <c r="J44" s="87" t="s">
        <v>457</v>
      </c>
      <c r="K44" s="87" t="s">
        <v>81</v>
      </c>
      <c r="L44" s="87" t="s">
        <v>723</v>
      </c>
      <c r="M44" s="253"/>
      <c r="N44" s="87" t="s">
        <v>457</v>
      </c>
      <c r="O44" s="87" t="s">
        <v>459</v>
      </c>
      <c r="P44" s="87" t="s">
        <v>511</v>
      </c>
      <c r="Q44" s="87" t="s">
        <v>724</v>
      </c>
      <c r="R44" s="87" t="s">
        <v>171</v>
      </c>
      <c r="S44" s="87">
        <v>100</v>
      </c>
      <c r="T44" s="119">
        <v>25</v>
      </c>
      <c r="U44" s="119">
        <v>50</v>
      </c>
      <c r="V44" s="119">
        <v>75</v>
      </c>
      <c r="W44" s="119">
        <v>100</v>
      </c>
      <c r="X44" s="119">
        <v>100</v>
      </c>
      <c r="Y44" s="117">
        <v>0</v>
      </c>
      <c r="Z44" s="116" t="s">
        <v>462</v>
      </c>
      <c r="AA44" s="87" t="s">
        <v>727</v>
      </c>
      <c r="AB44" s="117">
        <v>0</v>
      </c>
      <c r="AC44" s="116">
        <v>0.2</v>
      </c>
      <c r="AD44" s="87" t="s">
        <v>728</v>
      </c>
      <c r="AE44" s="118">
        <v>45691</v>
      </c>
      <c r="AF44" s="118">
        <v>46022</v>
      </c>
      <c r="AG44" s="87" t="s">
        <v>513</v>
      </c>
      <c r="AH44" s="87" t="s">
        <v>343</v>
      </c>
      <c r="AI44" s="87"/>
      <c r="AJ44" s="87"/>
      <c r="AK44" s="87"/>
      <c r="AL44" s="87"/>
      <c r="AM44" s="87"/>
      <c r="AN44" s="87"/>
      <c r="AO44" s="87"/>
      <c r="AP44" s="87"/>
      <c r="AQ44" s="87"/>
      <c r="AR44" s="87"/>
      <c r="AS44" s="87"/>
      <c r="AT44" s="87" t="s">
        <v>344</v>
      </c>
      <c r="AU44" s="87" t="s">
        <v>344</v>
      </c>
      <c r="AV44" s="87"/>
      <c r="AW44" s="87" t="s">
        <v>344</v>
      </c>
      <c r="AX44" s="87" t="s">
        <v>344</v>
      </c>
      <c r="AY44" s="87" t="s">
        <v>344</v>
      </c>
      <c r="AZ44" s="87" t="s">
        <v>344</v>
      </c>
      <c r="BA44" s="87" t="s">
        <v>344</v>
      </c>
      <c r="BB44" s="87" t="s">
        <v>344</v>
      </c>
      <c r="BC44" s="87"/>
      <c r="BD44" s="87"/>
      <c r="BE44" s="87"/>
      <c r="BF44" s="87" t="s">
        <v>344</v>
      </c>
      <c r="BG44" s="87"/>
      <c r="BH44" s="87"/>
      <c r="BI44" s="87"/>
      <c r="BJ44" s="87"/>
      <c r="BK44" s="87"/>
      <c r="BL44" s="87"/>
      <c r="BM44" s="87"/>
      <c r="BN44" s="87"/>
      <c r="BO44" s="87"/>
      <c r="BP44" s="87"/>
      <c r="BQ44" s="87"/>
      <c r="BR44" s="87"/>
      <c r="BS44" s="87"/>
      <c r="BT44" s="87"/>
      <c r="BU44" s="87"/>
      <c r="BV44" s="87"/>
      <c r="BW44" s="87"/>
      <c r="BX44" s="87"/>
    </row>
    <row r="45" spans="1:78" ht="25.5" customHeight="1">
      <c r="A45" s="114" t="s">
        <v>503</v>
      </c>
      <c r="B45" s="114" t="s">
        <v>504</v>
      </c>
      <c r="C45" s="115">
        <v>0.2</v>
      </c>
      <c r="D45" s="114" t="s">
        <v>719</v>
      </c>
      <c r="E45" s="115">
        <v>1</v>
      </c>
      <c r="F45" s="115">
        <v>1</v>
      </c>
      <c r="G45" s="115" t="s">
        <v>137</v>
      </c>
      <c r="H45" s="114" t="s">
        <v>722</v>
      </c>
      <c r="I45" s="87" t="s">
        <v>684</v>
      </c>
      <c r="J45" s="87" t="s">
        <v>457</v>
      </c>
      <c r="K45" s="87" t="s">
        <v>81</v>
      </c>
      <c r="L45" s="87" t="s">
        <v>723</v>
      </c>
      <c r="M45" s="253"/>
      <c r="N45" s="87" t="s">
        <v>457</v>
      </c>
      <c r="O45" s="87" t="s">
        <v>459</v>
      </c>
      <c r="P45" s="87" t="s">
        <v>511</v>
      </c>
      <c r="Q45" s="87" t="s">
        <v>724</v>
      </c>
      <c r="R45" s="87" t="s">
        <v>171</v>
      </c>
      <c r="S45" s="87">
        <v>100</v>
      </c>
      <c r="T45" s="119">
        <v>25</v>
      </c>
      <c r="U45" s="119">
        <v>50</v>
      </c>
      <c r="V45" s="119">
        <v>75</v>
      </c>
      <c r="W45" s="119">
        <v>100</v>
      </c>
      <c r="X45" s="119">
        <v>100</v>
      </c>
      <c r="Y45" s="117">
        <v>0</v>
      </c>
      <c r="Z45" s="116" t="s">
        <v>462</v>
      </c>
      <c r="AA45" s="87" t="s">
        <v>519</v>
      </c>
      <c r="AB45" s="117">
        <v>0</v>
      </c>
      <c r="AC45" s="116">
        <v>0.2</v>
      </c>
      <c r="AD45" s="87" t="s">
        <v>729</v>
      </c>
      <c r="AE45" s="118">
        <v>45664</v>
      </c>
      <c r="AF45" s="118">
        <v>46022</v>
      </c>
      <c r="AG45" s="87" t="s">
        <v>513</v>
      </c>
      <c r="AH45" s="87" t="s">
        <v>343</v>
      </c>
      <c r="AI45" s="87"/>
      <c r="AJ45" s="87"/>
      <c r="AK45" s="87"/>
      <c r="AL45" s="87"/>
      <c r="AM45" s="87"/>
      <c r="AN45" s="87"/>
      <c r="AO45" s="87"/>
      <c r="AP45" s="87"/>
      <c r="AQ45" s="87"/>
      <c r="AR45" s="87"/>
      <c r="AS45" s="87"/>
      <c r="AT45" s="87" t="s">
        <v>344</v>
      </c>
      <c r="AU45" s="87" t="s">
        <v>344</v>
      </c>
      <c r="AV45" s="87"/>
      <c r="AW45" s="87" t="s">
        <v>344</v>
      </c>
      <c r="AX45" s="87" t="s">
        <v>344</v>
      </c>
      <c r="AY45" s="87" t="s">
        <v>344</v>
      </c>
      <c r="AZ45" s="87" t="s">
        <v>344</v>
      </c>
      <c r="BA45" s="87" t="s">
        <v>344</v>
      </c>
      <c r="BB45" s="87" t="s">
        <v>344</v>
      </c>
      <c r="BC45" s="87"/>
      <c r="BD45" s="87"/>
      <c r="BE45" s="87"/>
      <c r="BF45" s="87" t="s">
        <v>344</v>
      </c>
      <c r="BG45" s="87"/>
      <c r="BH45" s="87"/>
      <c r="BI45" s="87"/>
      <c r="BJ45" s="87"/>
      <c r="BK45" s="87"/>
      <c r="BL45" s="87"/>
      <c r="BM45" s="87"/>
      <c r="BN45" s="87"/>
      <c r="BO45" s="87"/>
      <c r="BP45" s="87"/>
      <c r="BQ45" s="87"/>
      <c r="BR45" s="87"/>
      <c r="BS45" s="87"/>
      <c r="BT45" s="87"/>
      <c r="BU45" s="87"/>
      <c r="BV45" s="87"/>
      <c r="BW45" s="87"/>
      <c r="BX45" s="87"/>
    </row>
    <row r="46" spans="1:78" ht="38.25">
      <c r="A46" s="114" t="s">
        <v>503</v>
      </c>
      <c r="B46" s="114" t="s">
        <v>504</v>
      </c>
      <c r="C46" s="115">
        <v>0.2</v>
      </c>
      <c r="D46" s="114" t="s">
        <v>719</v>
      </c>
      <c r="E46" s="115">
        <v>1</v>
      </c>
      <c r="F46" s="115">
        <v>1</v>
      </c>
      <c r="G46" s="115" t="s">
        <v>137</v>
      </c>
      <c r="H46" s="114" t="s">
        <v>722</v>
      </c>
      <c r="I46" s="87" t="s">
        <v>684</v>
      </c>
      <c r="J46" s="87" t="s">
        <v>457</v>
      </c>
      <c r="K46" s="87" t="s">
        <v>81</v>
      </c>
      <c r="L46" s="87" t="s">
        <v>723</v>
      </c>
      <c r="M46" s="253"/>
      <c r="N46" s="87" t="s">
        <v>457</v>
      </c>
      <c r="O46" s="87" t="s">
        <v>459</v>
      </c>
      <c r="P46" s="87" t="s">
        <v>511</v>
      </c>
      <c r="Q46" s="87" t="s">
        <v>724</v>
      </c>
      <c r="R46" s="87" t="s">
        <v>171</v>
      </c>
      <c r="S46" s="87">
        <v>100</v>
      </c>
      <c r="T46" s="119">
        <v>25</v>
      </c>
      <c r="U46" s="119">
        <v>50</v>
      </c>
      <c r="V46" s="119">
        <v>75</v>
      </c>
      <c r="W46" s="119">
        <v>100</v>
      </c>
      <c r="X46" s="119">
        <v>100</v>
      </c>
      <c r="Y46" s="117">
        <v>0</v>
      </c>
      <c r="Z46" s="116" t="s">
        <v>462</v>
      </c>
      <c r="AA46" s="87" t="s">
        <v>730</v>
      </c>
      <c r="AB46" s="117">
        <v>0</v>
      </c>
      <c r="AC46" s="116">
        <v>0.2</v>
      </c>
      <c r="AD46" s="87" t="s">
        <v>731</v>
      </c>
      <c r="AE46" s="118">
        <v>45691</v>
      </c>
      <c r="AF46" s="118">
        <v>46022</v>
      </c>
      <c r="AG46" s="87" t="s">
        <v>513</v>
      </c>
      <c r="AH46" s="87" t="s">
        <v>343</v>
      </c>
      <c r="AI46" s="87"/>
      <c r="AJ46" s="87"/>
      <c r="AK46" s="87"/>
      <c r="AL46" s="87"/>
      <c r="AM46" s="87"/>
      <c r="AN46" s="87"/>
      <c r="AO46" s="87"/>
      <c r="AP46" s="87"/>
      <c r="AQ46" s="87"/>
      <c r="AR46" s="87"/>
      <c r="AS46" s="87"/>
      <c r="AT46" s="87" t="s">
        <v>344</v>
      </c>
      <c r="AU46" s="87" t="s">
        <v>344</v>
      </c>
      <c r="AV46" s="87"/>
      <c r="AW46" s="87" t="s">
        <v>344</v>
      </c>
      <c r="AX46" s="87" t="s">
        <v>344</v>
      </c>
      <c r="AY46" s="87" t="s">
        <v>344</v>
      </c>
      <c r="AZ46" s="87" t="s">
        <v>344</v>
      </c>
      <c r="BA46" s="87" t="s">
        <v>344</v>
      </c>
      <c r="BB46" s="87" t="s">
        <v>344</v>
      </c>
      <c r="BC46" s="87"/>
      <c r="BD46" s="87"/>
      <c r="BE46" s="87"/>
      <c r="BF46" s="87" t="s">
        <v>344</v>
      </c>
      <c r="BG46" s="87"/>
      <c r="BH46" s="87"/>
      <c r="BI46" s="87"/>
      <c r="BJ46" s="87"/>
      <c r="BK46" s="87"/>
      <c r="BL46" s="87"/>
      <c r="BM46" s="87"/>
      <c r="BN46" s="87"/>
      <c r="BO46" s="87"/>
      <c r="BP46" s="87"/>
      <c r="BQ46" s="87"/>
      <c r="BR46" s="87"/>
      <c r="BS46" s="87"/>
      <c r="BT46" s="87"/>
      <c r="BU46" s="87"/>
      <c r="BV46" s="87"/>
      <c r="BW46" s="87"/>
      <c r="BX46" s="87"/>
    </row>
    <row r="47" spans="1:78" ht="38.25">
      <c r="A47" s="114" t="s">
        <v>503</v>
      </c>
      <c r="B47" s="114" t="s">
        <v>504</v>
      </c>
      <c r="C47" s="115">
        <v>0.2</v>
      </c>
      <c r="D47" s="114" t="s">
        <v>719</v>
      </c>
      <c r="E47" s="115">
        <v>1</v>
      </c>
      <c r="F47" s="115">
        <v>1</v>
      </c>
      <c r="G47" s="115" t="s">
        <v>732</v>
      </c>
      <c r="H47" s="114" t="s">
        <v>722</v>
      </c>
      <c r="I47" s="87" t="s">
        <v>684</v>
      </c>
      <c r="J47" s="87" t="s">
        <v>457</v>
      </c>
      <c r="K47" s="87" t="s">
        <v>733</v>
      </c>
      <c r="L47" s="87" t="s">
        <v>723</v>
      </c>
      <c r="M47" s="253"/>
      <c r="N47" s="87" t="s">
        <v>457</v>
      </c>
      <c r="O47" s="87" t="s">
        <v>459</v>
      </c>
      <c r="P47" s="87" t="s">
        <v>511</v>
      </c>
      <c r="Q47" s="87" t="s">
        <v>724</v>
      </c>
      <c r="R47" s="87" t="s">
        <v>171</v>
      </c>
      <c r="S47" s="87">
        <v>100</v>
      </c>
      <c r="T47" s="119">
        <v>25</v>
      </c>
      <c r="U47" s="119">
        <v>50</v>
      </c>
      <c r="V47" s="119">
        <v>75</v>
      </c>
      <c r="W47" s="119">
        <v>100</v>
      </c>
      <c r="X47" s="119">
        <v>100</v>
      </c>
      <c r="Y47" s="117">
        <v>0</v>
      </c>
      <c r="Z47" s="116" t="s">
        <v>462</v>
      </c>
      <c r="AA47" s="87" t="s">
        <v>734</v>
      </c>
      <c r="AB47" s="117">
        <v>0</v>
      </c>
      <c r="AC47" s="116">
        <v>0.2</v>
      </c>
      <c r="AD47" s="87" t="s">
        <v>735</v>
      </c>
      <c r="AE47" s="118">
        <v>45992</v>
      </c>
      <c r="AF47" s="118">
        <v>46022</v>
      </c>
      <c r="AG47" s="87" t="s">
        <v>513</v>
      </c>
      <c r="AH47" s="87" t="s">
        <v>343</v>
      </c>
      <c r="AI47" s="87"/>
      <c r="AJ47" s="87"/>
      <c r="AK47" s="87"/>
      <c r="AL47" s="87"/>
      <c r="AM47" s="87"/>
      <c r="AN47" s="87"/>
      <c r="AO47" s="87"/>
      <c r="AP47" s="87"/>
      <c r="AQ47" s="87"/>
      <c r="AR47" s="87"/>
      <c r="AS47" s="87"/>
      <c r="AT47" s="87" t="s">
        <v>344</v>
      </c>
      <c r="AU47" s="87" t="s">
        <v>344</v>
      </c>
      <c r="AV47" s="87"/>
      <c r="AW47" s="87" t="s">
        <v>344</v>
      </c>
      <c r="AX47" s="87" t="s">
        <v>344</v>
      </c>
      <c r="AY47" s="87" t="s">
        <v>344</v>
      </c>
      <c r="AZ47" s="87" t="s">
        <v>344</v>
      </c>
      <c r="BA47" s="87" t="s">
        <v>344</v>
      </c>
      <c r="BB47" s="87" t="s">
        <v>344</v>
      </c>
      <c r="BC47" s="87"/>
      <c r="BD47" s="87"/>
      <c r="BE47" s="87"/>
      <c r="BF47" s="87" t="s">
        <v>344</v>
      </c>
      <c r="BG47" s="87"/>
      <c r="BH47" s="87"/>
      <c r="BI47" s="87"/>
      <c r="BJ47" s="87"/>
      <c r="BK47" s="87"/>
      <c r="BL47" s="87"/>
      <c r="BM47" s="87"/>
      <c r="BN47" s="87"/>
      <c r="BO47" s="87"/>
      <c r="BP47" s="87"/>
      <c r="BQ47" s="87"/>
      <c r="BR47" s="87"/>
      <c r="BS47" s="87"/>
      <c r="BT47" s="87"/>
      <c r="BU47" s="87"/>
      <c r="BV47" s="87"/>
      <c r="BW47" s="87"/>
      <c r="BX47" s="87"/>
    </row>
    <row r="48" spans="1:78" ht="38.25">
      <c r="A48" s="114" t="s">
        <v>736</v>
      </c>
      <c r="B48" s="114" t="s">
        <v>504</v>
      </c>
      <c r="C48" s="115">
        <v>0.2</v>
      </c>
      <c r="D48" s="114" t="s">
        <v>719</v>
      </c>
      <c r="E48" s="115">
        <v>1</v>
      </c>
      <c r="F48" s="115">
        <v>1</v>
      </c>
      <c r="G48" s="115" t="s">
        <v>124</v>
      </c>
      <c r="H48" s="114" t="s">
        <v>737</v>
      </c>
      <c r="I48" s="87" t="s">
        <v>738</v>
      </c>
      <c r="J48" s="87" t="s">
        <v>420</v>
      </c>
      <c r="K48" s="87" t="s">
        <v>148</v>
      </c>
      <c r="L48" s="87" t="s">
        <v>739</v>
      </c>
      <c r="M48" s="87" t="s">
        <v>522</v>
      </c>
      <c r="N48" s="87" t="s">
        <v>740</v>
      </c>
      <c r="O48" s="87" t="s">
        <v>459</v>
      </c>
      <c r="P48" s="87" t="s">
        <v>741</v>
      </c>
      <c r="Q48" s="87" t="s">
        <v>742</v>
      </c>
      <c r="R48" s="87" t="s">
        <v>171</v>
      </c>
      <c r="S48" s="116">
        <v>0.94</v>
      </c>
      <c r="T48" s="116">
        <v>0.15</v>
      </c>
      <c r="U48" s="116">
        <v>0.4</v>
      </c>
      <c r="V48" s="116">
        <v>0.75</v>
      </c>
      <c r="W48" s="116">
        <v>1</v>
      </c>
      <c r="X48" s="116">
        <v>1</v>
      </c>
      <c r="Y48" s="117">
        <v>44000000</v>
      </c>
      <c r="Z48" s="116" t="s">
        <v>445</v>
      </c>
      <c r="AA48" s="87" t="s">
        <v>743</v>
      </c>
      <c r="AB48" s="117">
        <v>0</v>
      </c>
      <c r="AC48" s="116">
        <v>0.25</v>
      </c>
      <c r="AD48" s="87" t="s">
        <v>525</v>
      </c>
      <c r="AE48" s="118">
        <v>45689</v>
      </c>
      <c r="AF48" s="118">
        <v>46022</v>
      </c>
      <c r="AG48" s="87" t="s">
        <v>526</v>
      </c>
      <c r="AH48" s="87" t="s">
        <v>343</v>
      </c>
      <c r="AI48" s="87" t="s">
        <v>344</v>
      </c>
      <c r="AJ48" s="87" t="s">
        <v>661</v>
      </c>
      <c r="AK48" s="87" t="s">
        <v>661</v>
      </c>
      <c r="AL48" s="87" t="s">
        <v>661</v>
      </c>
      <c r="AM48" s="87" t="s">
        <v>661</v>
      </c>
      <c r="AN48" s="87" t="s">
        <v>661</v>
      </c>
      <c r="AO48" s="87" t="s">
        <v>661</v>
      </c>
      <c r="AP48" s="87" t="s">
        <v>661</v>
      </c>
      <c r="AQ48" s="87" t="s">
        <v>661</v>
      </c>
      <c r="AR48" s="87" t="s">
        <v>661</v>
      </c>
      <c r="AS48" s="87" t="s">
        <v>661</v>
      </c>
      <c r="AT48" s="87" t="s">
        <v>344</v>
      </c>
      <c r="AU48" s="87" t="s">
        <v>344</v>
      </c>
      <c r="AV48" s="87" t="s">
        <v>661</v>
      </c>
      <c r="AW48" s="87" t="s">
        <v>344</v>
      </c>
      <c r="AX48" s="87" t="s">
        <v>344</v>
      </c>
      <c r="AY48" s="87" t="s">
        <v>344</v>
      </c>
      <c r="AZ48" s="87" t="s">
        <v>344</v>
      </c>
      <c r="BA48" s="87" t="s">
        <v>344</v>
      </c>
      <c r="BB48" s="87" t="s">
        <v>344</v>
      </c>
      <c r="BC48" s="87" t="s">
        <v>344</v>
      </c>
      <c r="BD48" s="87" t="s">
        <v>661</v>
      </c>
      <c r="BE48" s="87" t="s">
        <v>344</v>
      </c>
      <c r="BF48" s="87" t="s">
        <v>344</v>
      </c>
      <c r="BG48" s="87" t="s">
        <v>344</v>
      </c>
      <c r="BH48" s="87" t="s">
        <v>661</v>
      </c>
      <c r="BI48" s="87" t="s">
        <v>661</v>
      </c>
      <c r="BJ48" s="87" t="s">
        <v>661</v>
      </c>
      <c r="BK48" s="87" t="s">
        <v>661</v>
      </c>
      <c r="BL48" s="87" t="s">
        <v>661</v>
      </c>
      <c r="BM48" s="87" t="s">
        <v>661</v>
      </c>
      <c r="BN48" s="87" t="s">
        <v>661</v>
      </c>
      <c r="BO48" s="87" t="s">
        <v>661</v>
      </c>
      <c r="BP48" s="87" t="s">
        <v>661</v>
      </c>
      <c r="BQ48" s="87" t="s">
        <v>661</v>
      </c>
      <c r="BR48" s="87" t="s">
        <v>661</v>
      </c>
      <c r="BS48" s="87" t="s">
        <v>661</v>
      </c>
      <c r="BT48" s="87" t="s">
        <v>661</v>
      </c>
      <c r="BU48" s="87" t="s">
        <v>661</v>
      </c>
      <c r="BV48" s="87" t="s">
        <v>661</v>
      </c>
      <c r="BW48" s="87" t="s">
        <v>661</v>
      </c>
      <c r="BX48" s="87" t="s">
        <v>661</v>
      </c>
    </row>
    <row r="49" spans="1:78" ht="38.25">
      <c r="A49" s="114" t="s">
        <v>736</v>
      </c>
      <c r="B49" s="114" t="s">
        <v>504</v>
      </c>
      <c r="C49" s="115">
        <v>0.2</v>
      </c>
      <c r="D49" s="114" t="s">
        <v>719</v>
      </c>
      <c r="E49" s="115">
        <v>1</v>
      </c>
      <c r="F49" s="115">
        <v>1</v>
      </c>
      <c r="G49" s="115" t="s">
        <v>124</v>
      </c>
      <c r="H49" s="114" t="s">
        <v>737</v>
      </c>
      <c r="I49" s="87" t="s">
        <v>738</v>
      </c>
      <c r="J49" s="87" t="s">
        <v>420</v>
      </c>
      <c r="K49" s="87" t="s">
        <v>148</v>
      </c>
      <c r="L49" s="87" t="s">
        <v>739</v>
      </c>
      <c r="M49" s="87" t="s">
        <v>522</v>
      </c>
      <c r="N49" s="87" t="s">
        <v>740</v>
      </c>
      <c r="O49" s="87" t="s">
        <v>459</v>
      </c>
      <c r="P49" s="87" t="s">
        <v>741</v>
      </c>
      <c r="Q49" s="87" t="s">
        <v>744</v>
      </c>
      <c r="R49" s="87" t="s">
        <v>171</v>
      </c>
      <c r="S49" s="116">
        <v>0.94</v>
      </c>
      <c r="T49" s="116">
        <v>0.15</v>
      </c>
      <c r="U49" s="116">
        <v>0.4</v>
      </c>
      <c r="V49" s="116">
        <v>0.75</v>
      </c>
      <c r="W49" s="116">
        <v>1</v>
      </c>
      <c r="X49" s="116">
        <v>1</v>
      </c>
      <c r="Y49" s="117">
        <v>44000001</v>
      </c>
      <c r="Z49" s="116" t="s">
        <v>445</v>
      </c>
      <c r="AA49" s="87" t="s">
        <v>745</v>
      </c>
      <c r="AB49" s="117">
        <v>44000000</v>
      </c>
      <c r="AC49" s="116">
        <v>0.25</v>
      </c>
      <c r="AD49" s="87" t="s">
        <v>529</v>
      </c>
      <c r="AE49" s="118">
        <v>45689</v>
      </c>
      <c r="AF49" s="118">
        <v>46022</v>
      </c>
      <c r="AG49" s="87" t="s">
        <v>530</v>
      </c>
      <c r="AH49" s="87" t="s">
        <v>343</v>
      </c>
      <c r="AI49" s="87" t="s">
        <v>661</v>
      </c>
      <c r="AJ49" s="87" t="s">
        <v>344</v>
      </c>
      <c r="AK49" s="87" t="s">
        <v>344</v>
      </c>
      <c r="AL49" s="87" t="s">
        <v>661</v>
      </c>
      <c r="AM49" s="87" t="s">
        <v>661</v>
      </c>
      <c r="AN49" s="87" t="s">
        <v>344</v>
      </c>
      <c r="AO49" s="87" t="s">
        <v>661</v>
      </c>
      <c r="AP49" s="87" t="s">
        <v>661</v>
      </c>
      <c r="AQ49" s="87" t="s">
        <v>661</v>
      </c>
      <c r="AR49" s="87" t="s">
        <v>661</v>
      </c>
      <c r="AS49" s="87" t="s">
        <v>661</v>
      </c>
      <c r="AT49" s="87" t="s">
        <v>344</v>
      </c>
      <c r="AU49" s="87" t="s">
        <v>344</v>
      </c>
      <c r="AV49" s="87" t="s">
        <v>661</v>
      </c>
      <c r="AW49" s="87" t="s">
        <v>344</v>
      </c>
      <c r="AX49" s="87" t="s">
        <v>344</v>
      </c>
      <c r="AY49" s="87" t="s">
        <v>344</v>
      </c>
      <c r="AZ49" s="87" t="s">
        <v>344</v>
      </c>
      <c r="BA49" s="87" t="s">
        <v>344</v>
      </c>
      <c r="BB49" s="87" t="s">
        <v>344</v>
      </c>
      <c r="BC49" s="87" t="s">
        <v>344</v>
      </c>
      <c r="BD49" s="87" t="s">
        <v>661</v>
      </c>
      <c r="BE49" s="87" t="s">
        <v>344</v>
      </c>
      <c r="BF49" s="87" t="s">
        <v>344</v>
      </c>
      <c r="BG49" s="87" t="s">
        <v>344</v>
      </c>
      <c r="BH49" s="87" t="s">
        <v>661</v>
      </c>
      <c r="BI49" s="87" t="s">
        <v>661</v>
      </c>
      <c r="BJ49" s="87" t="s">
        <v>661</v>
      </c>
      <c r="BK49" s="87" t="s">
        <v>661</v>
      </c>
      <c r="BL49" s="87" t="s">
        <v>661</v>
      </c>
      <c r="BM49" s="87" t="s">
        <v>661</v>
      </c>
      <c r="BN49" s="87" t="s">
        <v>661</v>
      </c>
      <c r="BO49" s="87" t="s">
        <v>344</v>
      </c>
      <c r="BP49" s="87" t="s">
        <v>661</v>
      </c>
      <c r="BQ49" s="87" t="s">
        <v>661</v>
      </c>
      <c r="BR49" s="87" t="s">
        <v>661</v>
      </c>
      <c r="BS49" s="87" t="s">
        <v>661</v>
      </c>
      <c r="BT49" s="87" t="s">
        <v>661</v>
      </c>
      <c r="BU49" s="87" t="s">
        <v>661</v>
      </c>
      <c r="BV49" s="87" t="s">
        <v>661</v>
      </c>
      <c r="BW49" s="87" t="s">
        <v>661</v>
      </c>
      <c r="BX49" s="87" t="s">
        <v>661</v>
      </c>
    </row>
    <row r="50" spans="1:78" ht="51">
      <c r="A50" s="114" t="s">
        <v>736</v>
      </c>
      <c r="B50" s="114" t="s">
        <v>504</v>
      </c>
      <c r="C50" s="115">
        <v>0.2</v>
      </c>
      <c r="D50" s="114" t="s">
        <v>719</v>
      </c>
      <c r="E50" s="115">
        <v>1</v>
      </c>
      <c r="F50" s="115">
        <v>1</v>
      </c>
      <c r="G50" s="115" t="s">
        <v>124</v>
      </c>
      <c r="H50" s="114" t="s">
        <v>737</v>
      </c>
      <c r="I50" s="87" t="s">
        <v>738</v>
      </c>
      <c r="J50" s="87" t="s">
        <v>420</v>
      </c>
      <c r="K50" s="87" t="s">
        <v>148</v>
      </c>
      <c r="L50" s="87" t="s">
        <v>739</v>
      </c>
      <c r="M50" s="87" t="s">
        <v>522</v>
      </c>
      <c r="N50" s="87" t="s">
        <v>740</v>
      </c>
      <c r="O50" s="87" t="s">
        <v>459</v>
      </c>
      <c r="P50" s="87" t="s">
        <v>741</v>
      </c>
      <c r="Q50" s="87" t="s">
        <v>746</v>
      </c>
      <c r="R50" s="87" t="s">
        <v>171</v>
      </c>
      <c r="S50" s="116">
        <v>0.94</v>
      </c>
      <c r="T50" s="116">
        <v>0.15</v>
      </c>
      <c r="U50" s="116">
        <v>0.4</v>
      </c>
      <c r="V50" s="116">
        <v>0.75</v>
      </c>
      <c r="W50" s="116">
        <v>1</v>
      </c>
      <c r="X50" s="116">
        <v>1</v>
      </c>
      <c r="Y50" s="117">
        <v>44000002</v>
      </c>
      <c r="Z50" s="116" t="s">
        <v>445</v>
      </c>
      <c r="AA50" s="87" t="s">
        <v>747</v>
      </c>
      <c r="AB50" s="117">
        <v>0</v>
      </c>
      <c r="AC50" s="116">
        <v>0.25</v>
      </c>
      <c r="AD50" s="87" t="s">
        <v>532</v>
      </c>
      <c r="AE50" s="118">
        <v>45689</v>
      </c>
      <c r="AF50" s="118">
        <v>46022</v>
      </c>
      <c r="AG50" s="87" t="s">
        <v>530</v>
      </c>
      <c r="AH50" s="87" t="s">
        <v>343</v>
      </c>
      <c r="AI50" s="87" t="s">
        <v>344</v>
      </c>
      <c r="AJ50" s="87" t="s">
        <v>661</v>
      </c>
      <c r="AK50" s="87" t="s">
        <v>661</v>
      </c>
      <c r="AL50" s="87" t="s">
        <v>661</v>
      </c>
      <c r="AM50" s="87" t="s">
        <v>661</v>
      </c>
      <c r="AN50" s="87" t="s">
        <v>661</v>
      </c>
      <c r="AO50" s="87" t="s">
        <v>661</v>
      </c>
      <c r="AP50" s="87" t="s">
        <v>661</v>
      </c>
      <c r="AQ50" s="87" t="s">
        <v>661</v>
      </c>
      <c r="AR50" s="87" t="s">
        <v>661</v>
      </c>
      <c r="AS50" s="87" t="s">
        <v>661</v>
      </c>
      <c r="AT50" s="87" t="s">
        <v>344</v>
      </c>
      <c r="AU50" s="87" t="s">
        <v>344</v>
      </c>
      <c r="AV50" s="87" t="s">
        <v>661</v>
      </c>
      <c r="AW50" s="87" t="s">
        <v>344</v>
      </c>
      <c r="AX50" s="87" t="s">
        <v>344</v>
      </c>
      <c r="AY50" s="87" t="s">
        <v>344</v>
      </c>
      <c r="AZ50" s="87" t="s">
        <v>344</v>
      </c>
      <c r="BA50" s="87" t="s">
        <v>344</v>
      </c>
      <c r="BB50" s="87" t="s">
        <v>344</v>
      </c>
      <c r="BC50" s="87" t="s">
        <v>344</v>
      </c>
      <c r="BD50" s="87" t="s">
        <v>661</v>
      </c>
      <c r="BE50" s="87" t="s">
        <v>344</v>
      </c>
      <c r="BF50" s="87" t="s">
        <v>344</v>
      </c>
      <c r="BG50" s="87" t="s">
        <v>344</v>
      </c>
      <c r="BH50" s="87" t="s">
        <v>661</v>
      </c>
      <c r="BI50" s="87" t="s">
        <v>661</v>
      </c>
      <c r="BJ50" s="87" t="s">
        <v>661</v>
      </c>
      <c r="BK50" s="87" t="s">
        <v>661</v>
      </c>
      <c r="BL50" s="87" t="s">
        <v>661</v>
      </c>
      <c r="BM50" s="87" t="s">
        <v>661</v>
      </c>
      <c r="BN50" s="87" t="s">
        <v>661</v>
      </c>
      <c r="BO50" s="87" t="s">
        <v>661</v>
      </c>
      <c r="BP50" s="87" t="s">
        <v>661</v>
      </c>
      <c r="BQ50" s="87" t="s">
        <v>661</v>
      </c>
      <c r="BR50" s="87" t="s">
        <v>661</v>
      </c>
      <c r="BS50" s="87" t="s">
        <v>661</v>
      </c>
      <c r="BT50" s="87" t="s">
        <v>661</v>
      </c>
      <c r="BU50" s="87" t="s">
        <v>661</v>
      </c>
      <c r="BV50" s="87" t="s">
        <v>661</v>
      </c>
      <c r="BW50" s="87" t="s">
        <v>661</v>
      </c>
      <c r="BX50" s="87" t="s">
        <v>661</v>
      </c>
    </row>
    <row r="51" spans="1:78" ht="38.25">
      <c r="A51" s="114" t="s">
        <v>736</v>
      </c>
      <c r="B51" s="114" t="s">
        <v>504</v>
      </c>
      <c r="C51" s="115">
        <v>0.2</v>
      </c>
      <c r="D51" s="114" t="s">
        <v>719</v>
      </c>
      <c r="E51" s="115">
        <v>1</v>
      </c>
      <c r="F51" s="115">
        <v>1</v>
      </c>
      <c r="G51" s="115" t="s">
        <v>124</v>
      </c>
      <c r="H51" s="114" t="s">
        <v>737</v>
      </c>
      <c r="I51" s="87" t="s">
        <v>738</v>
      </c>
      <c r="J51" s="87" t="s">
        <v>420</v>
      </c>
      <c r="K51" s="87" t="s">
        <v>148</v>
      </c>
      <c r="L51" s="87" t="s">
        <v>739</v>
      </c>
      <c r="M51" s="87" t="s">
        <v>522</v>
      </c>
      <c r="N51" s="87" t="s">
        <v>740</v>
      </c>
      <c r="O51" s="87" t="s">
        <v>459</v>
      </c>
      <c r="P51" s="87" t="s">
        <v>741</v>
      </c>
      <c r="Q51" s="87" t="s">
        <v>748</v>
      </c>
      <c r="R51" s="87" t="s">
        <v>171</v>
      </c>
      <c r="S51" s="116">
        <v>0.94</v>
      </c>
      <c r="T51" s="116">
        <v>0.15</v>
      </c>
      <c r="U51" s="116">
        <v>0.4</v>
      </c>
      <c r="V51" s="116">
        <v>0.75</v>
      </c>
      <c r="W51" s="116">
        <v>1</v>
      </c>
      <c r="X51" s="116">
        <v>1</v>
      </c>
      <c r="Y51" s="117">
        <v>44000003</v>
      </c>
      <c r="Z51" s="116" t="s">
        <v>445</v>
      </c>
      <c r="AA51" s="87" t="s">
        <v>749</v>
      </c>
      <c r="AB51" s="117">
        <v>0</v>
      </c>
      <c r="AC51" s="116">
        <v>0.25</v>
      </c>
      <c r="AD51" s="87" t="s">
        <v>534</v>
      </c>
      <c r="AE51" s="118">
        <v>45689</v>
      </c>
      <c r="AF51" s="118">
        <v>46022</v>
      </c>
      <c r="AG51" s="87" t="s">
        <v>521</v>
      </c>
      <c r="AH51" s="87" t="s">
        <v>343</v>
      </c>
      <c r="AI51" s="87" t="s">
        <v>661</v>
      </c>
      <c r="AJ51" s="87" t="s">
        <v>661</v>
      </c>
      <c r="AK51" s="87" t="s">
        <v>661</v>
      </c>
      <c r="AL51" s="87" t="s">
        <v>661</v>
      </c>
      <c r="AM51" s="87" t="s">
        <v>661</v>
      </c>
      <c r="AN51" s="87" t="s">
        <v>661</v>
      </c>
      <c r="AO51" s="87" t="s">
        <v>661</v>
      </c>
      <c r="AP51" s="87" t="s">
        <v>661</v>
      </c>
      <c r="AQ51" s="87" t="s">
        <v>661</v>
      </c>
      <c r="AR51" s="87" t="s">
        <v>661</v>
      </c>
      <c r="AS51" s="87" t="s">
        <v>661</v>
      </c>
      <c r="AT51" s="87" t="s">
        <v>344</v>
      </c>
      <c r="AU51" s="87" t="s">
        <v>344</v>
      </c>
      <c r="AV51" s="87" t="s">
        <v>661</v>
      </c>
      <c r="AW51" s="87" t="s">
        <v>344</v>
      </c>
      <c r="AX51" s="87" t="s">
        <v>344</v>
      </c>
      <c r="AY51" s="87" t="s">
        <v>344</v>
      </c>
      <c r="AZ51" s="87" t="s">
        <v>344</v>
      </c>
      <c r="BA51" s="87" t="s">
        <v>344</v>
      </c>
      <c r="BB51" s="87" t="s">
        <v>344</v>
      </c>
      <c r="BC51" s="87" t="s">
        <v>344</v>
      </c>
      <c r="BD51" s="87" t="s">
        <v>661</v>
      </c>
      <c r="BE51" s="87" t="s">
        <v>344</v>
      </c>
      <c r="BF51" s="87" t="s">
        <v>344</v>
      </c>
      <c r="BG51" s="87" t="s">
        <v>344</v>
      </c>
      <c r="BH51" s="87" t="s">
        <v>661</v>
      </c>
      <c r="BI51" s="87" t="s">
        <v>661</v>
      </c>
      <c r="BJ51" s="87" t="s">
        <v>661</v>
      </c>
      <c r="BK51" s="87" t="s">
        <v>661</v>
      </c>
      <c r="BL51" s="87" t="s">
        <v>661</v>
      </c>
      <c r="BM51" s="87" t="s">
        <v>661</v>
      </c>
      <c r="BN51" s="87" t="s">
        <v>661</v>
      </c>
      <c r="BO51" s="87" t="s">
        <v>661</v>
      </c>
      <c r="BP51" s="87" t="s">
        <v>661</v>
      </c>
      <c r="BQ51" s="87" t="s">
        <v>661</v>
      </c>
      <c r="BR51" s="87" t="s">
        <v>661</v>
      </c>
      <c r="BS51" s="87" t="s">
        <v>661</v>
      </c>
      <c r="BT51" s="87" t="s">
        <v>661</v>
      </c>
      <c r="BU51" s="87" t="s">
        <v>661</v>
      </c>
      <c r="BV51" s="87" t="s">
        <v>661</v>
      </c>
      <c r="BW51" s="87" t="s">
        <v>661</v>
      </c>
      <c r="BX51" s="87" t="s">
        <v>661</v>
      </c>
    </row>
    <row r="52" spans="1:78" ht="89.25">
      <c r="A52" s="114" t="s">
        <v>503</v>
      </c>
      <c r="B52" s="114" t="s">
        <v>504</v>
      </c>
      <c r="C52" s="115">
        <v>0.2</v>
      </c>
      <c r="D52" s="114" t="s">
        <v>719</v>
      </c>
      <c r="E52" s="115">
        <v>1</v>
      </c>
      <c r="F52" s="115">
        <v>1</v>
      </c>
      <c r="G52" s="115" t="s">
        <v>127</v>
      </c>
      <c r="H52" s="114" t="s">
        <v>750</v>
      </c>
      <c r="I52" s="87" t="s">
        <v>751</v>
      </c>
      <c r="J52" s="87" t="s">
        <v>420</v>
      </c>
      <c r="K52" s="87" t="s">
        <v>22</v>
      </c>
      <c r="L52" s="87" t="s">
        <v>752</v>
      </c>
      <c r="M52" s="87" t="s">
        <v>536</v>
      </c>
      <c r="N52" s="87" t="s">
        <v>420</v>
      </c>
      <c r="O52" s="87" t="s">
        <v>459</v>
      </c>
      <c r="P52" s="87" t="s">
        <v>537</v>
      </c>
      <c r="Q52" s="87" t="s">
        <v>753</v>
      </c>
      <c r="R52" s="87" t="s">
        <v>171</v>
      </c>
      <c r="S52" s="87" t="s">
        <v>462</v>
      </c>
      <c r="T52" s="116">
        <v>1</v>
      </c>
      <c r="U52" s="116">
        <v>1</v>
      </c>
      <c r="V52" s="116">
        <v>1</v>
      </c>
      <c r="W52" s="116">
        <v>1</v>
      </c>
      <c r="X52" s="116">
        <v>1</v>
      </c>
      <c r="Y52" s="117">
        <v>160000000</v>
      </c>
      <c r="Z52" s="87" t="s">
        <v>445</v>
      </c>
      <c r="AA52" s="87" t="s">
        <v>754</v>
      </c>
      <c r="AB52" s="117">
        <v>0</v>
      </c>
      <c r="AC52" s="116">
        <v>0.3</v>
      </c>
      <c r="AD52" s="87" t="s">
        <v>539</v>
      </c>
      <c r="AE52" s="118">
        <v>45658</v>
      </c>
      <c r="AF52" s="118">
        <v>45688</v>
      </c>
      <c r="AG52" s="87" t="s">
        <v>755</v>
      </c>
      <c r="AH52" s="87" t="s">
        <v>343</v>
      </c>
      <c r="AI52" s="87" t="s">
        <v>344</v>
      </c>
      <c r="AJ52" s="87"/>
      <c r="AK52" s="87"/>
      <c r="AL52" s="87"/>
      <c r="AM52" s="87"/>
      <c r="AN52" s="87"/>
      <c r="AO52" s="87"/>
      <c r="AP52" s="87"/>
      <c r="AQ52" s="87"/>
      <c r="AR52" s="87"/>
      <c r="AS52" s="87"/>
      <c r="AT52" s="87" t="s">
        <v>344</v>
      </c>
      <c r="AU52" s="87" t="s">
        <v>344</v>
      </c>
      <c r="AV52" s="87"/>
      <c r="AW52" s="87" t="s">
        <v>344</v>
      </c>
      <c r="AX52" s="87" t="s">
        <v>344</v>
      </c>
      <c r="AY52" s="87" t="s">
        <v>344</v>
      </c>
      <c r="AZ52" s="87" t="s">
        <v>344</v>
      </c>
      <c r="BA52" s="87" t="s">
        <v>344</v>
      </c>
      <c r="BB52" s="87" t="s">
        <v>344</v>
      </c>
      <c r="BC52" s="87" t="s">
        <v>344</v>
      </c>
      <c r="BD52" s="87"/>
      <c r="BE52" s="87" t="s">
        <v>344</v>
      </c>
      <c r="BF52" s="87" t="s">
        <v>344</v>
      </c>
      <c r="BG52" s="87" t="s">
        <v>344</v>
      </c>
      <c r="BH52" s="87"/>
      <c r="BI52" s="87"/>
      <c r="BJ52" s="87"/>
      <c r="BK52" s="87"/>
      <c r="BL52" s="87"/>
      <c r="BM52" s="87"/>
      <c r="BN52" s="87"/>
      <c r="BO52" s="87"/>
      <c r="BP52" s="87" t="s">
        <v>344</v>
      </c>
      <c r="BQ52" s="87" t="s">
        <v>344</v>
      </c>
      <c r="BR52" s="87" t="s">
        <v>344</v>
      </c>
      <c r="BS52" s="87" t="s">
        <v>344</v>
      </c>
      <c r="BT52" s="87" t="s">
        <v>344</v>
      </c>
      <c r="BU52" s="87" t="s">
        <v>344</v>
      </c>
      <c r="BV52" s="87"/>
      <c r="BW52" s="87"/>
      <c r="BX52" s="87"/>
    </row>
    <row r="53" spans="1:78" ht="89.25">
      <c r="A53" s="114" t="s">
        <v>503</v>
      </c>
      <c r="B53" s="114" t="s">
        <v>504</v>
      </c>
      <c r="C53" s="115">
        <v>0.2</v>
      </c>
      <c r="D53" s="114" t="s">
        <v>719</v>
      </c>
      <c r="E53" s="115">
        <v>1</v>
      </c>
      <c r="F53" s="115">
        <v>1</v>
      </c>
      <c r="G53" s="115" t="s">
        <v>127</v>
      </c>
      <c r="H53" s="114" t="s">
        <v>750</v>
      </c>
      <c r="I53" s="87" t="s">
        <v>751</v>
      </c>
      <c r="J53" s="87" t="s">
        <v>420</v>
      </c>
      <c r="K53" s="87" t="s">
        <v>22</v>
      </c>
      <c r="L53" s="87" t="s">
        <v>752</v>
      </c>
      <c r="M53" s="87" t="s">
        <v>536</v>
      </c>
      <c r="N53" s="87" t="s">
        <v>420</v>
      </c>
      <c r="O53" s="87" t="s">
        <v>459</v>
      </c>
      <c r="P53" s="87" t="s">
        <v>537</v>
      </c>
      <c r="Q53" s="87" t="s">
        <v>753</v>
      </c>
      <c r="R53" s="87" t="s">
        <v>171</v>
      </c>
      <c r="S53" s="87" t="s">
        <v>462</v>
      </c>
      <c r="T53" s="116">
        <v>0.25</v>
      </c>
      <c r="U53" s="116">
        <v>0.25</v>
      </c>
      <c r="V53" s="116">
        <v>0.25</v>
      </c>
      <c r="W53" s="116">
        <v>0.25</v>
      </c>
      <c r="X53" s="116">
        <v>1</v>
      </c>
      <c r="Y53" s="117">
        <v>0</v>
      </c>
      <c r="Z53" s="87" t="s">
        <v>445</v>
      </c>
      <c r="AA53" s="87" t="s">
        <v>543</v>
      </c>
      <c r="AB53" s="117">
        <v>240000000</v>
      </c>
      <c r="AC53" s="116">
        <v>0.6</v>
      </c>
      <c r="AD53" s="87" t="s">
        <v>544</v>
      </c>
      <c r="AE53" s="118">
        <v>45689</v>
      </c>
      <c r="AF53" s="118">
        <v>46022</v>
      </c>
      <c r="AG53" s="87" t="s">
        <v>755</v>
      </c>
      <c r="AH53" s="87" t="s">
        <v>343</v>
      </c>
      <c r="AI53" s="87"/>
      <c r="AJ53" s="87" t="s">
        <v>344</v>
      </c>
      <c r="AK53" s="87" t="s">
        <v>344</v>
      </c>
      <c r="AL53" s="87"/>
      <c r="AM53" s="87"/>
      <c r="AN53" s="87" t="s">
        <v>344</v>
      </c>
      <c r="AO53" s="87"/>
      <c r="AP53" s="87"/>
      <c r="AQ53" s="87"/>
      <c r="AR53" s="87"/>
      <c r="AS53" s="87"/>
      <c r="AT53" s="87" t="s">
        <v>344</v>
      </c>
      <c r="AU53" s="87" t="s">
        <v>344</v>
      </c>
      <c r="AV53" s="87"/>
      <c r="AW53" s="87" t="s">
        <v>344</v>
      </c>
      <c r="AX53" s="87" t="s">
        <v>344</v>
      </c>
      <c r="AY53" s="87" t="s">
        <v>344</v>
      </c>
      <c r="AZ53" s="87" t="s">
        <v>344</v>
      </c>
      <c r="BA53" s="87" t="s">
        <v>344</v>
      </c>
      <c r="BB53" s="87" t="s">
        <v>344</v>
      </c>
      <c r="BC53" s="87" t="s">
        <v>344</v>
      </c>
      <c r="BD53" s="87"/>
      <c r="BE53" s="87" t="s">
        <v>344</v>
      </c>
      <c r="BF53" s="87" t="s">
        <v>344</v>
      </c>
      <c r="BG53" s="87" t="s">
        <v>344</v>
      </c>
      <c r="BH53" s="87"/>
      <c r="BI53" s="87"/>
      <c r="BJ53" s="87"/>
      <c r="BK53" s="87"/>
      <c r="BL53" s="87"/>
      <c r="BM53" s="87"/>
      <c r="BN53" s="87"/>
      <c r="BO53" s="87" t="s">
        <v>344</v>
      </c>
      <c r="BP53" s="87" t="s">
        <v>344</v>
      </c>
      <c r="BQ53" s="87" t="s">
        <v>344</v>
      </c>
      <c r="BR53" s="87" t="s">
        <v>344</v>
      </c>
      <c r="BS53" s="87" t="s">
        <v>344</v>
      </c>
      <c r="BT53" s="87" t="s">
        <v>344</v>
      </c>
      <c r="BU53" s="87" t="s">
        <v>344</v>
      </c>
      <c r="BV53" s="87"/>
      <c r="BW53" s="87"/>
      <c r="BX53" s="87"/>
    </row>
    <row r="54" spans="1:78" ht="89.25">
      <c r="A54" s="114" t="s">
        <v>503</v>
      </c>
      <c r="B54" s="114" t="s">
        <v>504</v>
      </c>
      <c r="C54" s="115">
        <v>0.2</v>
      </c>
      <c r="D54" s="114" t="s">
        <v>719</v>
      </c>
      <c r="E54" s="115">
        <v>1</v>
      </c>
      <c r="F54" s="115">
        <v>1</v>
      </c>
      <c r="G54" s="115" t="s">
        <v>127</v>
      </c>
      <c r="H54" s="114" t="s">
        <v>750</v>
      </c>
      <c r="I54" s="87" t="s">
        <v>751</v>
      </c>
      <c r="J54" s="87" t="s">
        <v>420</v>
      </c>
      <c r="K54" s="87" t="s">
        <v>22</v>
      </c>
      <c r="L54" s="87" t="s">
        <v>752</v>
      </c>
      <c r="M54" s="87" t="s">
        <v>536</v>
      </c>
      <c r="N54" s="87" t="s">
        <v>420</v>
      </c>
      <c r="O54" s="87" t="s">
        <v>459</v>
      </c>
      <c r="P54" s="87" t="s">
        <v>537</v>
      </c>
      <c r="Q54" s="87" t="s">
        <v>753</v>
      </c>
      <c r="R54" s="87" t="s">
        <v>171</v>
      </c>
      <c r="S54" s="87" t="s">
        <v>462</v>
      </c>
      <c r="T54" s="116">
        <v>0</v>
      </c>
      <c r="U54" s="116">
        <v>0</v>
      </c>
      <c r="V54" s="116">
        <v>0</v>
      </c>
      <c r="W54" s="116">
        <v>1</v>
      </c>
      <c r="X54" s="116">
        <v>1</v>
      </c>
      <c r="Y54" s="117">
        <v>0</v>
      </c>
      <c r="Z54" s="87" t="s">
        <v>445</v>
      </c>
      <c r="AA54" s="87" t="s">
        <v>756</v>
      </c>
      <c r="AB54" s="117">
        <v>0</v>
      </c>
      <c r="AC54" s="116">
        <v>0.1</v>
      </c>
      <c r="AD54" s="87" t="s">
        <v>546</v>
      </c>
      <c r="AE54" s="118">
        <v>46008</v>
      </c>
      <c r="AF54" s="118">
        <v>46022</v>
      </c>
      <c r="AG54" s="87" t="s">
        <v>755</v>
      </c>
      <c r="AH54" s="87" t="s">
        <v>343</v>
      </c>
      <c r="AI54" s="87"/>
      <c r="AJ54" s="87"/>
      <c r="AK54" s="87"/>
      <c r="AL54" s="87"/>
      <c r="AM54" s="87"/>
      <c r="AN54" s="87"/>
      <c r="AO54" s="87"/>
      <c r="AP54" s="87"/>
      <c r="AQ54" s="87"/>
      <c r="AR54" s="87"/>
      <c r="AS54" s="87"/>
      <c r="AT54" s="87" t="s">
        <v>344</v>
      </c>
      <c r="AU54" s="87" t="s">
        <v>344</v>
      </c>
      <c r="AV54" s="87"/>
      <c r="AW54" s="87" t="s">
        <v>344</v>
      </c>
      <c r="AX54" s="87" t="s">
        <v>344</v>
      </c>
      <c r="AY54" s="87" t="s">
        <v>344</v>
      </c>
      <c r="AZ54" s="87" t="s">
        <v>344</v>
      </c>
      <c r="BA54" s="87" t="s">
        <v>344</v>
      </c>
      <c r="BB54" s="87" t="s">
        <v>344</v>
      </c>
      <c r="BC54" s="87" t="s">
        <v>344</v>
      </c>
      <c r="BD54" s="87"/>
      <c r="BE54" s="87" t="s">
        <v>344</v>
      </c>
      <c r="BF54" s="87" t="s">
        <v>344</v>
      </c>
      <c r="BG54" s="87" t="s">
        <v>344</v>
      </c>
      <c r="BH54" s="87"/>
      <c r="BI54" s="87"/>
      <c r="BJ54" s="87"/>
      <c r="BK54" s="87"/>
      <c r="BL54" s="87"/>
      <c r="BM54" s="87"/>
      <c r="BN54" s="87"/>
      <c r="BO54" s="87"/>
      <c r="BP54" s="87" t="s">
        <v>344</v>
      </c>
      <c r="BQ54" s="87" t="s">
        <v>344</v>
      </c>
      <c r="BR54" s="87" t="s">
        <v>344</v>
      </c>
      <c r="BS54" s="87" t="s">
        <v>344</v>
      </c>
      <c r="BT54" s="87" t="s">
        <v>344</v>
      </c>
      <c r="BU54" s="87" t="s">
        <v>344</v>
      </c>
      <c r="BV54" s="87"/>
      <c r="BW54" s="87"/>
      <c r="BX54" s="87"/>
    </row>
    <row r="55" spans="1:78" ht="38.25">
      <c r="A55" s="114" t="s">
        <v>736</v>
      </c>
      <c r="B55" s="114" t="s">
        <v>504</v>
      </c>
      <c r="C55" s="129">
        <v>0.2</v>
      </c>
      <c r="D55" s="114" t="s">
        <v>719</v>
      </c>
      <c r="E55" s="115">
        <v>1</v>
      </c>
      <c r="F55" s="115">
        <v>1</v>
      </c>
      <c r="G55" s="114" t="s">
        <v>133</v>
      </c>
      <c r="H55" s="114" t="s">
        <v>757</v>
      </c>
      <c r="I55" s="87" t="s">
        <v>758</v>
      </c>
      <c r="J55" s="87" t="s">
        <v>420</v>
      </c>
      <c r="K55" s="87" t="s">
        <v>13</v>
      </c>
      <c r="L55" s="87" t="s">
        <v>759</v>
      </c>
      <c r="M55" s="87" t="s">
        <v>549</v>
      </c>
      <c r="N55" s="87" t="s">
        <v>420</v>
      </c>
      <c r="O55" s="87" t="s">
        <v>459</v>
      </c>
      <c r="P55" s="87" t="s">
        <v>760</v>
      </c>
      <c r="Q55" s="87" t="s">
        <v>759</v>
      </c>
      <c r="R55" s="87" t="s">
        <v>171</v>
      </c>
      <c r="S55" s="87" t="s">
        <v>462</v>
      </c>
      <c r="T55" s="130">
        <v>0.15</v>
      </c>
      <c r="U55" s="130">
        <v>0.5</v>
      </c>
      <c r="V55" s="130">
        <v>0.65</v>
      </c>
      <c r="W55" s="130">
        <v>1</v>
      </c>
      <c r="X55" s="130">
        <v>1</v>
      </c>
      <c r="Y55" s="117">
        <v>24000000</v>
      </c>
      <c r="Z55" s="87" t="s">
        <v>445</v>
      </c>
      <c r="AA55" s="87" t="s">
        <v>551</v>
      </c>
      <c r="AB55" s="87" t="s">
        <v>761</v>
      </c>
      <c r="AC55" s="130">
        <v>0.34</v>
      </c>
      <c r="AD55" s="87" t="s">
        <v>552</v>
      </c>
      <c r="AE55" s="118">
        <v>45689</v>
      </c>
      <c r="AF55" s="118">
        <v>46022</v>
      </c>
      <c r="AG55" s="87" t="s">
        <v>762</v>
      </c>
      <c r="AH55" s="87" t="s">
        <v>343</v>
      </c>
      <c r="AI55" s="87" t="s">
        <v>661</v>
      </c>
      <c r="AJ55" s="87" t="s">
        <v>344</v>
      </c>
      <c r="AK55" s="87" t="s">
        <v>344</v>
      </c>
      <c r="AL55" s="87" t="s">
        <v>661</v>
      </c>
      <c r="AM55" s="87" t="s">
        <v>661</v>
      </c>
      <c r="AN55" s="87" t="s">
        <v>344</v>
      </c>
      <c r="AO55" s="87" t="s">
        <v>661</v>
      </c>
      <c r="AP55" s="87" t="s">
        <v>661</v>
      </c>
      <c r="AQ55" s="87" t="s">
        <v>661</v>
      </c>
      <c r="AR55" s="87" t="s">
        <v>661</v>
      </c>
      <c r="AS55" s="87" t="s">
        <v>661</v>
      </c>
      <c r="AT55" s="87" t="s">
        <v>344</v>
      </c>
      <c r="AU55" s="87" t="s">
        <v>344</v>
      </c>
      <c r="AV55" s="87" t="s">
        <v>661</v>
      </c>
      <c r="AW55" s="87" t="s">
        <v>344</v>
      </c>
      <c r="AX55" s="87" t="s">
        <v>344</v>
      </c>
      <c r="AY55" s="87" t="s">
        <v>344</v>
      </c>
      <c r="AZ55" s="87" t="s">
        <v>344</v>
      </c>
      <c r="BA55" s="87" t="s">
        <v>344</v>
      </c>
      <c r="BB55" s="87" t="s">
        <v>344</v>
      </c>
      <c r="BC55" s="87" t="s">
        <v>344</v>
      </c>
      <c r="BD55" s="87" t="s">
        <v>661</v>
      </c>
      <c r="BE55" s="87" t="s">
        <v>344</v>
      </c>
      <c r="BF55" s="87" t="s">
        <v>344</v>
      </c>
      <c r="BG55" s="87" t="s">
        <v>344</v>
      </c>
      <c r="BH55" s="87" t="s">
        <v>661</v>
      </c>
      <c r="BI55" s="87" t="s">
        <v>661</v>
      </c>
      <c r="BJ55" s="87" t="s">
        <v>661</v>
      </c>
      <c r="BK55" s="87" t="s">
        <v>661</v>
      </c>
      <c r="BL55" s="87" t="s">
        <v>661</v>
      </c>
      <c r="BM55" s="87" t="s">
        <v>661</v>
      </c>
      <c r="BN55" s="87" t="s">
        <v>661</v>
      </c>
      <c r="BO55" s="87" t="s">
        <v>344</v>
      </c>
      <c r="BP55" s="87" t="s">
        <v>661</v>
      </c>
      <c r="BQ55" s="87" t="s">
        <v>661</v>
      </c>
      <c r="BR55" s="87" t="s">
        <v>661</v>
      </c>
      <c r="BS55" s="87" t="s">
        <v>661</v>
      </c>
      <c r="BT55" s="87" t="s">
        <v>661</v>
      </c>
      <c r="BU55" s="87" t="s">
        <v>661</v>
      </c>
      <c r="BV55" s="87" t="s">
        <v>661</v>
      </c>
      <c r="BW55" s="87" t="s">
        <v>661</v>
      </c>
      <c r="BX55" s="87" t="s">
        <v>661</v>
      </c>
      <c r="BY55" s="254" t="s">
        <v>623</v>
      </c>
      <c r="BZ55" s="255"/>
    </row>
    <row r="56" spans="1:78" ht="78" customHeight="1">
      <c r="A56" s="114" t="s">
        <v>736</v>
      </c>
      <c r="B56" s="114" t="s">
        <v>504</v>
      </c>
      <c r="C56" s="129">
        <v>0.2</v>
      </c>
      <c r="D56" s="114" t="s">
        <v>719</v>
      </c>
      <c r="E56" s="115">
        <v>1</v>
      </c>
      <c r="F56" s="115">
        <v>1</v>
      </c>
      <c r="G56" s="114" t="s">
        <v>133</v>
      </c>
      <c r="H56" s="114" t="s">
        <v>757</v>
      </c>
      <c r="I56" s="87" t="s">
        <v>758</v>
      </c>
      <c r="J56" s="87" t="s">
        <v>420</v>
      </c>
      <c r="K56" s="87" t="s">
        <v>158</v>
      </c>
      <c r="L56" s="87" t="s">
        <v>759</v>
      </c>
      <c r="M56" s="87" t="s">
        <v>549</v>
      </c>
      <c r="N56" s="87" t="s">
        <v>420</v>
      </c>
      <c r="O56" s="87" t="s">
        <v>459</v>
      </c>
      <c r="P56" s="87" t="s">
        <v>760</v>
      </c>
      <c r="Q56" s="87" t="s">
        <v>759</v>
      </c>
      <c r="R56" s="87" t="s">
        <v>171</v>
      </c>
      <c r="S56" s="87" t="s">
        <v>462</v>
      </c>
      <c r="T56" s="130">
        <v>0.15</v>
      </c>
      <c r="U56" s="130">
        <v>0.5</v>
      </c>
      <c r="V56" s="130">
        <v>0.65</v>
      </c>
      <c r="W56" s="130">
        <v>1</v>
      </c>
      <c r="X56" s="130">
        <v>1</v>
      </c>
      <c r="Y56" s="117">
        <v>24000000</v>
      </c>
      <c r="Z56" s="87" t="s">
        <v>445</v>
      </c>
      <c r="AA56" s="87" t="s">
        <v>763</v>
      </c>
      <c r="AB56" s="87" t="s">
        <v>661</v>
      </c>
      <c r="AC56" s="130">
        <v>0.33</v>
      </c>
      <c r="AD56" s="87" t="s">
        <v>764</v>
      </c>
      <c r="AE56" s="118">
        <v>45717</v>
      </c>
      <c r="AF56" s="118">
        <v>46022</v>
      </c>
      <c r="AG56" s="87" t="s">
        <v>765</v>
      </c>
      <c r="AH56" s="87" t="s">
        <v>343</v>
      </c>
      <c r="AI56" s="87" t="s">
        <v>661</v>
      </c>
      <c r="AJ56" s="87" t="s">
        <v>344</v>
      </c>
      <c r="AK56" s="87" t="s">
        <v>344</v>
      </c>
      <c r="AL56" s="87" t="s">
        <v>661</v>
      </c>
      <c r="AM56" s="87" t="s">
        <v>661</v>
      </c>
      <c r="AN56" s="87" t="s">
        <v>344</v>
      </c>
      <c r="AO56" s="87" t="s">
        <v>661</v>
      </c>
      <c r="AP56" s="87" t="s">
        <v>661</v>
      </c>
      <c r="AQ56" s="87" t="s">
        <v>661</v>
      </c>
      <c r="AR56" s="87" t="s">
        <v>661</v>
      </c>
      <c r="AS56" s="87" t="s">
        <v>661</v>
      </c>
      <c r="AT56" s="87" t="s">
        <v>661</v>
      </c>
      <c r="AU56" s="87" t="s">
        <v>661</v>
      </c>
      <c r="AV56" s="87" t="s">
        <v>661</v>
      </c>
      <c r="AW56" s="87" t="s">
        <v>661</v>
      </c>
      <c r="AX56" s="87" t="s">
        <v>661</v>
      </c>
      <c r="AY56" s="87" t="s">
        <v>661</v>
      </c>
      <c r="AZ56" s="87" t="s">
        <v>661</v>
      </c>
      <c r="BA56" s="87" t="s">
        <v>661</v>
      </c>
      <c r="BB56" s="87" t="s">
        <v>661</v>
      </c>
      <c r="BC56" s="87" t="s">
        <v>661</v>
      </c>
      <c r="BD56" s="87" t="s">
        <v>661</v>
      </c>
      <c r="BE56" s="87" t="s">
        <v>661</v>
      </c>
      <c r="BF56" s="87" t="s">
        <v>661</v>
      </c>
      <c r="BG56" s="87" t="s">
        <v>661</v>
      </c>
      <c r="BH56" s="87" t="s">
        <v>661</v>
      </c>
      <c r="BI56" s="87" t="s">
        <v>661</v>
      </c>
      <c r="BJ56" s="87" t="s">
        <v>661</v>
      </c>
      <c r="BK56" s="87" t="s">
        <v>661</v>
      </c>
      <c r="BL56" s="87" t="s">
        <v>661</v>
      </c>
      <c r="BM56" s="87" t="s">
        <v>661</v>
      </c>
      <c r="BN56" s="87" t="s">
        <v>661</v>
      </c>
      <c r="BO56" s="87" t="s">
        <v>661</v>
      </c>
      <c r="BP56" s="87" t="s">
        <v>661</v>
      </c>
      <c r="BQ56" s="87" t="s">
        <v>661</v>
      </c>
      <c r="BR56" s="87" t="s">
        <v>661</v>
      </c>
      <c r="BS56" s="87" t="s">
        <v>661</v>
      </c>
      <c r="BT56" s="87" t="s">
        <v>661</v>
      </c>
      <c r="BU56" s="87" t="s">
        <v>661</v>
      </c>
      <c r="BV56" s="87" t="s">
        <v>661</v>
      </c>
      <c r="BW56" s="87" t="s">
        <v>661</v>
      </c>
      <c r="BX56" s="87" t="s">
        <v>661</v>
      </c>
      <c r="BY56" s="254"/>
      <c r="BZ56" s="255"/>
    </row>
    <row r="57" spans="1:78" ht="62.25" customHeight="1">
      <c r="A57" s="114" t="s">
        <v>736</v>
      </c>
      <c r="B57" s="114" t="s">
        <v>504</v>
      </c>
      <c r="C57" s="129">
        <v>0.2</v>
      </c>
      <c r="D57" s="114" t="s">
        <v>719</v>
      </c>
      <c r="E57" s="115">
        <v>1</v>
      </c>
      <c r="F57" s="115">
        <v>1</v>
      </c>
      <c r="G57" s="114" t="s">
        <v>133</v>
      </c>
      <c r="H57" s="114" t="s">
        <v>757</v>
      </c>
      <c r="I57" s="87" t="s">
        <v>758</v>
      </c>
      <c r="J57" s="87" t="s">
        <v>420</v>
      </c>
      <c r="K57" s="87" t="s">
        <v>158</v>
      </c>
      <c r="L57" s="87" t="s">
        <v>759</v>
      </c>
      <c r="M57" s="87" t="s">
        <v>549</v>
      </c>
      <c r="N57" s="87" t="s">
        <v>420</v>
      </c>
      <c r="O57" s="87" t="s">
        <v>459</v>
      </c>
      <c r="P57" s="87" t="s">
        <v>760</v>
      </c>
      <c r="Q57" s="87" t="s">
        <v>759</v>
      </c>
      <c r="R57" s="87" t="s">
        <v>171</v>
      </c>
      <c r="S57" s="87" t="s">
        <v>462</v>
      </c>
      <c r="T57" s="130">
        <v>0.15</v>
      </c>
      <c r="U57" s="130">
        <v>0.5</v>
      </c>
      <c r="V57" s="130">
        <v>0.65</v>
      </c>
      <c r="W57" s="130">
        <v>1</v>
      </c>
      <c r="X57" s="130">
        <v>1</v>
      </c>
      <c r="Y57" s="117">
        <v>24000000</v>
      </c>
      <c r="Z57" s="87" t="s">
        <v>445</v>
      </c>
      <c r="AA57" s="87" t="s">
        <v>766</v>
      </c>
      <c r="AB57" s="87" t="s">
        <v>661</v>
      </c>
      <c r="AC57" s="130">
        <v>0.33</v>
      </c>
      <c r="AD57" s="87" t="s">
        <v>767</v>
      </c>
      <c r="AE57" s="118">
        <v>45717</v>
      </c>
      <c r="AF57" s="118">
        <v>46022</v>
      </c>
      <c r="AG57" s="87" t="s">
        <v>553</v>
      </c>
      <c r="AH57" s="87" t="s">
        <v>343</v>
      </c>
      <c r="AI57" s="87" t="s">
        <v>661</v>
      </c>
      <c r="AJ57" s="87" t="s">
        <v>344</v>
      </c>
      <c r="AK57" s="87" t="s">
        <v>344</v>
      </c>
      <c r="AL57" s="87" t="s">
        <v>661</v>
      </c>
      <c r="AM57" s="87" t="s">
        <v>661</v>
      </c>
      <c r="AN57" s="87" t="s">
        <v>344</v>
      </c>
      <c r="AO57" s="87" t="s">
        <v>661</v>
      </c>
      <c r="AP57" s="87" t="s">
        <v>661</v>
      </c>
      <c r="AQ57" s="87" t="s">
        <v>661</v>
      </c>
      <c r="AR57" s="87" t="s">
        <v>661</v>
      </c>
      <c r="AS57" s="87" t="s">
        <v>661</v>
      </c>
      <c r="AT57" s="87" t="s">
        <v>661</v>
      </c>
      <c r="AU57" s="87" t="s">
        <v>661</v>
      </c>
      <c r="AV57" s="87" t="s">
        <v>661</v>
      </c>
      <c r="AW57" s="87" t="s">
        <v>661</v>
      </c>
      <c r="AX57" s="87" t="s">
        <v>661</v>
      </c>
      <c r="AY57" s="87" t="s">
        <v>661</v>
      </c>
      <c r="AZ57" s="87" t="s">
        <v>661</v>
      </c>
      <c r="BA57" s="87" t="s">
        <v>661</v>
      </c>
      <c r="BB57" s="87" t="s">
        <v>661</v>
      </c>
      <c r="BC57" s="87" t="s">
        <v>661</v>
      </c>
      <c r="BD57" s="87" t="s">
        <v>661</v>
      </c>
      <c r="BE57" s="87" t="s">
        <v>661</v>
      </c>
      <c r="BF57" s="87" t="s">
        <v>661</v>
      </c>
      <c r="BG57" s="87" t="s">
        <v>661</v>
      </c>
      <c r="BH57" s="87" t="s">
        <v>661</v>
      </c>
      <c r="BI57" s="87" t="s">
        <v>661</v>
      </c>
      <c r="BJ57" s="87" t="s">
        <v>661</v>
      </c>
      <c r="BK57" s="87" t="s">
        <v>661</v>
      </c>
      <c r="BL57" s="87" t="s">
        <v>661</v>
      </c>
      <c r="BM57" s="87" t="s">
        <v>661</v>
      </c>
      <c r="BN57" s="87" t="s">
        <v>661</v>
      </c>
      <c r="BO57" s="87" t="s">
        <v>661</v>
      </c>
      <c r="BP57" s="87" t="s">
        <v>661</v>
      </c>
      <c r="BQ57" s="87" t="s">
        <v>661</v>
      </c>
      <c r="BR57" s="87" t="s">
        <v>661</v>
      </c>
      <c r="BS57" s="87" t="s">
        <v>661</v>
      </c>
      <c r="BT57" s="87" t="s">
        <v>661</v>
      </c>
      <c r="BU57" s="87" t="s">
        <v>661</v>
      </c>
      <c r="BV57" s="87" t="s">
        <v>661</v>
      </c>
      <c r="BW57" s="87" t="s">
        <v>661</v>
      </c>
      <c r="BX57" s="87" t="s">
        <v>661</v>
      </c>
      <c r="BY57" s="254"/>
      <c r="BZ57" s="255"/>
    </row>
    <row r="58" spans="1:78" ht="38.25">
      <c r="A58" s="114" t="s">
        <v>503</v>
      </c>
      <c r="B58" s="114" t="s">
        <v>504</v>
      </c>
      <c r="C58" s="115">
        <v>0.2</v>
      </c>
      <c r="D58" s="114" t="s">
        <v>719</v>
      </c>
      <c r="E58" s="115">
        <v>1</v>
      </c>
      <c r="F58" s="115">
        <v>1</v>
      </c>
      <c r="G58" s="115" t="s">
        <v>120</v>
      </c>
      <c r="H58" s="114" t="s">
        <v>768</v>
      </c>
      <c r="I58" s="87" t="s">
        <v>769</v>
      </c>
      <c r="J58" s="87" t="s">
        <v>457</v>
      </c>
      <c r="K58" s="87" t="s">
        <v>146</v>
      </c>
      <c r="L58" s="87" t="s">
        <v>194</v>
      </c>
      <c r="M58" s="87" t="s">
        <v>563</v>
      </c>
      <c r="N58" s="87" t="s">
        <v>457</v>
      </c>
      <c r="O58" s="87" t="s">
        <v>564</v>
      </c>
      <c r="P58" s="87" t="s">
        <v>565</v>
      </c>
      <c r="Q58" s="87" t="s">
        <v>196</v>
      </c>
      <c r="R58" s="87" t="s">
        <v>171</v>
      </c>
      <c r="S58" s="87">
        <v>0.98</v>
      </c>
      <c r="T58" s="116">
        <v>0.24</v>
      </c>
      <c r="U58" s="116">
        <v>0.45</v>
      </c>
      <c r="V58" s="116">
        <v>0.83</v>
      </c>
      <c r="W58" s="116">
        <v>1</v>
      </c>
      <c r="X58" s="116">
        <v>1</v>
      </c>
      <c r="Y58" s="117">
        <v>0</v>
      </c>
      <c r="Z58" s="87" t="s">
        <v>445</v>
      </c>
      <c r="AA58" s="87" t="s">
        <v>566</v>
      </c>
      <c r="AB58" s="117">
        <v>0</v>
      </c>
      <c r="AC58" s="116">
        <v>0.5</v>
      </c>
      <c r="AD58" s="87" t="s">
        <v>567</v>
      </c>
      <c r="AE58" s="118">
        <v>45293</v>
      </c>
      <c r="AF58" s="118">
        <v>45716</v>
      </c>
      <c r="AG58" s="87" t="s">
        <v>770</v>
      </c>
      <c r="AH58" s="87" t="s">
        <v>343</v>
      </c>
      <c r="AI58" s="87" t="s">
        <v>344</v>
      </c>
      <c r="AJ58" s="87"/>
      <c r="AK58" s="87"/>
      <c r="AL58" s="87"/>
      <c r="AM58" s="87"/>
      <c r="AN58" s="87"/>
      <c r="AO58" s="87"/>
      <c r="AP58" s="87"/>
      <c r="AQ58" s="87"/>
      <c r="AR58" s="87"/>
      <c r="AS58" s="87"/>
      <c r="AT58" s="87" t="s">
        <v>344</v>
      </c>
      <c r="AU58" s="87" t="s">
        <v>344</v>
      </c>
      <c r="AV58" s="87"/>
      <c r="AW58" s="87" t="s">
        <v>344</v>
      </c>
      <c r="AX58" s="87" t="s">
        <v>344</v>
      </c>
      <c r="AY58" s="87" t="s">
        <v>344</v>
      </c>
      <c r="AZ58" s="87" t="s">
        <v>344</v>
      </c>
      <c r="BA58" s="87" t="s">
        <v>344</v>
      </c>
      <c r="BB58" s="87" t="s">
        <v>344</v>
      </c>
      <c r="BC58" s="87" t="s">
        <v>344</v>
      </c>
      <c r="BD58" s="87"/>
      <c r="BE58" s="87" t="s">
        <v>344</v>
      </c>
      <c r="BF58" s="87" t="s">
        <v>344</v>
      </c>
      <c r="BG58" s="87" t="s">
        <v>344</v>
      </c>
      <c r="BH58" s="87"/>
      <c r="BI58" s="87"/>
      <c r="BJ58" s="87"/>
      <c r="BK58" s="87"/>
      <c r="BL58" s="87"/>
      <c r="BM58" s="87"/>
      <c r="BN58" s="87"/>
      <c r="BO58" s="87"/>
      <c r="BP58" s="87"/>
      <c r="BQ58" s="87"/>
      <c r="BR58" s="87"/>
      <c r="BS58" s="87"/>
      <c r="BT58" s="87"/>
      <c r="BU58" s="87"/>
      <c r="BV58" s="87"/>
      <c r="BW58" s="87"/>
      <c r="BX58" s="87"/>
    </row>
    <row r="59" spans="1:78" ht="38.25">
      <c r="A59" s="114" t="s">
        <v>503</v>
      </c>
      <c r="B59" s="114" t="s">
        <v>504</v>
      </c>
      <c r="C59" s="115">
        <v>0.2</v>
      </c>
      <c r="D59" s="114" t="s">
        <v>719</v>
      </c>
      <c r="E59" s="115">
        <v>1</v>
      </c>
      <c r="F59" s="115">
        <v>1</v>
      </c>
      <c r="G59" s="115" t="s">
        <v>120</v>
      </c>
      <c r="H59" s="114" t="s">
        <v>768</v>
      </c>
      <c r="I59" s="87" t="s">
        <v>769</v>
      </c>
      <c r="J59" s="87" t="s">
        <v>457</v>
      </c>
      <c r="K59" s="87" t="s">
        <v>146</v>
      </c>
      <c r="L59" s="87" t="s">
        <v>194</v>
      </c>
      <c r="M59" s="87" t="s">
        <v>563</v>
      </c>
      <c r="N59" s="87" t="s">
        <v>457</v>
      </c>
      <c r="O59" s="87" t="s">
        <v>564</v>
      </c>
      <c r="P59" s="87" t="s">
        <v>565</v>
      </c>
      <c r="Q59" s="87" t="s">
        <v>196</v>
      </c>
      <c r="R59" s="87" t="s">
        <v>171</v>
      </c>
      <c r="S59" s="87">
        <v>0.98</v>
      </c>
      <c r="T59" s="116">
        <v>0.24</v>
      </c>
      <c r="U59" s="116">
        <v>0.45</v>
      </c>
      <c r="V59" s="116">
        <v>0.83</v>
      </c>
      <c r="W59" s="116">
        <v>1</v>
      </c>
      <c r="X59" s="116">
        <v>1</v>
      </c>
      <c r="Y59" s="117">
        <v>0</v>
      </c>
      <c r="Z59" s="87" t="s">
        <v>445</v>
      </c>
      <c r="AA59" s="87" t="s">
        <v>569</v>
      </c>
      <c r="AB59" s="117">
        <v>0</v>
      </c>
      <c r="AC59" s="116">
        <v>0.5</v>
      </c>
      <c r="AD59" s="87" t="s">
        <v>570</v>
      </c>
      <c r="AE59" s="118">
        <v>45690</v>
      </c>
      <c r="AF59" s="118">
        <v>46022</v>
      </c>
      <c r="AG59" s="87" t="s">
        <v>770</v>
      </c>
      <c r="AH59" s="87" t="s">
        <v>343</v>
      </c>
      <c r="AI59" s="87"/>
      <c r="AJ59" s="87"/>
      <c r="AK59" s="87"/>
      <c r="AL59" s="87"/>
      <c r="AM59" s="87"/>
      <c r="AN59" s="87"/>
      <c r="AO59" s="87"/>
      <c r="AP59" s="87"/>
      <c r="AQ59" s="87"/>
      <c r="AR59" s="87"/>
      <c r="AS59" s="87"/>
      <c r="AT59" s="87" t="s">
        <v>344</v>
      </c>
      <c r="AU59" s="87" t="s">
        <v>344</v>
      </c>
      <c r="AV59" s="87"/>
      <c r="AW59" s="87" t="s">
        <v>344</v>
      </c>
      <c r="AX59" s="87" t="s">
        <v>344</v>
      </c>
      <c r="AY59" s="87" t="s">
        <v>344</v>
      </c>
      <c r="AZ59" s="87" t="s">
        <v>344</v>
      </c>
      <c r="BA59" s="87" t="s">
        <v>344</v>
      </c>
      <c r="BB59" s="87" t="s">
        <v>344</v>
      </c>
      <c r="BC59" s="87" t="s">
        <v>344</v>
      </c>
      <c r="BD59" s="87"/>
      <c r="BE59" s="87" t="s">
        <v>344</v>
      </c>
      <c r="BF59" s="87" t="s">
        <v>344</v>
      </c>
      <c r="BG59" s="87" t="s">
        <v>344</v>
      </c>
      <c r="BH59" s="87"/>
      <c r="BI59" s="87"/>
      <c r="BJ59" s="87"/>
      <c r="BK59" s="87"/>
      <c r="BL59" s="87"/>
      <c r="BM59" s="87"/>
      <c r="BN59" s="87"/>
      <c r="BO59" s="87"/>
      <c r="BP59" s="87"/>
      <c r="BQ59" s="87"/>
      <c r="BR59" s="87"/>
      <c r="BS59" s="87"/>
      <c r="BT59" s="87"/>
      <c r="BU59" s="87"/>
      <c r="BV59" s="87"/>
      <c r="BW59" s="87"/>
      <c r="BX59" s="87"/>
    </row>
    <row r="60" spans="1:78" ht="63.75">
      <c r="A60" s="114" t="s">
        <v>503</v>
      </c>
      <c r="B60" s="114" t="s">
        <v>504</v>
      </c>
      <c r="C60" s="115">
        <v>0.2</v>
      </c>
      <c r="D60" s="114" t="s">
        <v>719</v>
      </c>
      <c r="E60" s="115">
        <v>1</v>
      </c>
      <c r="F60" s="115">
        <v>1</v>
      </c>
      <c r="G60" s="115" t="s">
        <v>116</v>
      </c>
      <c r="H60" s="114" t="s">
        <v>771</v>
      </c>
      <c r="I60" s="87" t="s">
        <v>772</v>
      </c>
      <c r="J60" s="87" t="s">
        <v>457</v>
      </c>
      <c r="K60" s="87" t="s">
        <v>18</v>
      </c>
      <c r="L60" s="87" t="s">
        <v>773</v>
      </c>
      <c r="M60" s="87" t="s">
        <v>572</v>
      </c>
      <c r="N60" s="87" t="s">
        <v>457</v>
      </c>
      <c r="O60" s="87" t="s">
        <v>459</v>
      </c>
      <c r="P60" s="87" t="s">
        <v>573</v>
      </c>
      <c r="Q60" s="87" t="s">
        <v>193</v>
      </c>
      <c r="R60" s="87" t="s">
        <v>171</v>
      </c>
      <c r="S60" s="116">
        <v>1</v>
      </c>
      <c r="T60" s="116">
        <v>0.05</v>
      </c>
      <c r="U60" s="116">
        <v>0.15</v>
      </c>
      <c r="V60" s="116">
        <v>0.95</v>
      </c>
      <c r="W60" s="116">
        <v>1</v>
      </c>
      <c r="X60" s="116">
        <v>1</v>
      </c>
      <c r="Y60" s="117">
        <v>0</v>
      </c>
      <c r="Z60" s="87">
        <v>0</v>
      </c>
      <c r="AA60" s="87" t="s">
        <v>574</v>
      </c>
      <c r="AB60" s="117">
        <v>0</v>
      </c>
      <c r="AC60" s="116">
        <v>0.5</v>
      </c>
      <c r="AD60" s="87" t="s">
        <v>575</v>
      </c>
      <c r="AE60" s="118">
        <v>45700</v>
      </c>
      <c r="AF60" s="118">
        <v>46022</v>
      </c>
      <c r="AG60" s="87" t="s">
        <v>774</v>
      </c>
      <c r="AH60" s="87" t="s">
        <v>343</v>
      </c>
      <c r="AI60" s="87"/>
      <c r="AJ60" s="87"/>
      <c r="AK60" s="87"/>
      <c r="AL60" s="87"/>
      <c r="AM60" s="87"/>
      <c r="AN60" s="87"/>
      <c r="AO60" s="87"/>
      <c r="AP60" s="87"/>
      <c r="AQ60" s="87"/>
      <c r="AR60" s="87"/>
      <c r="AS60" s="87"/>
      <c r="AT60" s="87" t="s">
        <v>344</v>
      </c>
      <c r="AU60" s="87" t="s">
        <v>344</v>
      </c>
      <c r="AV60" s="87"/>
      <c r="AW60" s="87" t="s">
        <v>344</v>
      </c>
      <c r="AX60" s="87" t="s">
        <v>344</v>
      </c>
      <c r="AY60" s="87" t="s">
        <v>344</v>
      </c>
      <c r="AZ60" s="87" t="s">
        <v>344</v>
      </c>
      <c r="BA60" s="87" t="s">
        <v>344</v>
      </c>
      <c r="BB60" s="87" t="s">
        <v>344</v>
      </c>
      <c r="BC60" s="87" t="s">
        <v>344</v>
      </c>
      <c r="BD60" s="87"/>
      <c r="BE60" s="87" t="s">
        <v>344</v>
      </c>
      <c r="BF60" s="87" t="s">
        <v>344</v>
      </c>
      <c r="BG60" s="87" t="s">
        <v>344</v>
      </c>
      <c r="BH60" s="87"/>
      <c r="BI60" s="87"/>
      <c r="BJ60" s="87"/>
      <c r="BK60" s="87"/>
      <c r="BL60" s="87"/>
      <c r="BM60" s="87"/>
      <c r="BN60" s="87"/>
      <c r="BO60" s="87"/>
      <c r="BP60" s="87"/>
      <c r="BQ60" s="87"/>
      <c r="BR60" s="87"/>
      <c r="BS60" s="87"/>
      <c r="BT60" s="87"/>
      <c r="BU60" s="87"/>
      <c r="BV60" s="87"/>
      <c r="BW60" s="87"/>
      <c r="BX60" s="87"/>
    </row>
    <row r="61" spans="1:78" ht="38.25">
      <c r="A61" s="114" t="s">
        <v>503</v>
      </c>
      <c r="B61" s="114" t="s">
        <v>504</v>
      </c>
      <c r="C61" s="115">
        <v>0.2</v>
      </c>
      <c r="D61" s="114" t="s">
        <v>719</v>
      </c>
      <c r="E61" s="115">
        <v>1</v>
      </c>
      <c r="F61" s="115">
        <v>1</v>
      </c>
      <c r="G61" s="115" t="s">
        <v>116</v>
      </c>
      <c r="H61" s="114" t="s">
        <v>771</v>
      </c>
      <c r="I61" s="87" t="s">
        <v>772</v>
      </c>
      <c r="J61" s="87" t="s">
        <v>457</v>
      </c>
      <c r="K61" s="87" t="s">
        <v>18</v>
      </c>
      <c r="L61" s="87" t="s">
        <v>773</v>
      </c>
      <c r="M61" s="87" t="s">
        <v>572</v>
      </c>
      <c r="N61" s="87" t="s">
        <v>457</v>
      </c>
      <c r="O61" s="87" t="s">
        <v>459</v>
      </c>
      <c r="P61" s="87" t="s">
        <v>573</v>
      </c>
      <c r="Q61" s="87" t="s">
        <v>193</v>
      </c>
      <c r="R61" s="87" t="s">
        <v>171</v>
      </c>
      <c r="S61" s="116">
        <v>1</v>
      </c>
      <c r="T61" s="116">
        <v>0.05</v>
      </c>
      <c r="U61" s="116">
        <v>0.15</v>
      </c>
      <c r="V61" s="116">
        <v>0.95</v>
      </c>
      <c r="W61" s="116">
        <v>1</v>
      </c>
      <c r="X61" s="116">
        <v>1</v>
      </c>
      <c r="Y61" s="117">
        <v>0</v>
      </c>
      <c r="Z61" s="87">
        <v>0</v>
      </c>
      <c r="AA61" s="87" t="s">
        <v>775</v>
      </c>
      <c r="AB61" s="117">
        <v>0</v>
      </c>
      <c r="AC61" s="116">
        <v>0.5</v>
      </c>
      <c r="AD61" s="87" t="s">
        <v>575</v>
      </c>
      <c r="AE61" s="118">
        <v>45839</v>
      </c>
      <c r="AF61" s="118">
        <v>45930</v>
      </c>
      <c r="AG61" s="87" t="s">
        <v>774</v>
      </c>
      <c r="AH61" s="87" t="s">
        <v>343</v>
      </c>
      <c r="AI61" s="87"/>
      <c r="AJ61" s="87"/>
      <c r="AK61" s="87"/>
      <c r="AL61" s="87"/>
      <c r="AM61" s="87"/>
      <c r="AN61" s="87"/>
      <c r="AO61" s="87"/>
      <c r="AP61" s="87"/>
      <c r="AQ61" s="87"/>
      <c r="AR61" s="87"/>
      <c r="AS61" s="87"/>
      <c r="AT61" s="87" t="s">
        <v>344</v>
      </c>
      <c r="AU61" s="87" t="s">
        <v>344</v>
      </c>
      <c r="AV61" s="87"/>
      <c r="AW61" s="87" t="s">
        <v>344</v>
      </c>
      <c r="AX61" s="87" t="s">
        <v>344</v>
      </c>
      <c r="AY61" s="87" t="s">
        <v>344</v>
      </c>
      <c r="AZ61" s="87" t="s">
        <v>344</v>
      </c>
      <c r="BA61" s="87" t="s">
        <v>344</v>
      </c>
      <c r="BB61" s="87" t="s">
        <v>344</v>
      </c>
      <c r="BC61" s="87" t="s">
        <v>344</v>
      </c>
      <c r="BD61" s="87"/>
      <c r="BE61" s="87" t="s">
        <v>344</v>
      </c>
      <c r="BF61" s="87" t="s">
        <v>344</v>
      </c>
      <c r="BG61" s="87" t="s">
        <v>344</v>
      </c>
      <c r="BH61" s="87"/>
      <c r="BI61" s="87"/>
      <c r="BJ61" s="87"/>
      <c r="BK61" s="87"/>
      <c r="BL61" s="87"/>
      <c r="BM61" s="87"/>
      <c r="BN61" s="87"/>
      <c r="BO61" s="87"/>
      <c r="BP61" s="87"/>
      <c r="BQ61" s="87"/>
      <c r="BR61" s="87"/>
      <c r="BS61" s="87"/>
      <c r="BT61" s="87"/>
      <c r="BU61" s="87"/>
      <c r="BV61" s="87"/>
      <c r="BW61" s="87"/>
      <c r="BX61" s="87"/>
    </row>
    <row r="62" spans="1:78" ht="38.25">
      <c r="A62" s="114" t="s">
        <v>503</v>
      </c>
      <c r="B62" s="114" t="s">
        <v>504</v>
      </c>
      <c r="C62" s="115">
        <v>0.2</v>
      </c>
      <c r="D62" s="114" t="s">
        <v>719</v>
      </c>
      <c r="E62" s="115">
        <v>1</v>
      </c>
      <c r="F62" s="115">
        <v>1</v>
      </c>
      <c r="G62" s="115" t="s">
        <v>110</v>
      </c>
      <c r="H62" s="114" t="s">
        <v>776</v>
      </c>
      <c r="I62" s="87" t="s">
        <v>580</v>
      </c>
      <c r="J62" s="87" t="s">
        <v>420</v>
      </c>
      <c r="K62" s="87" t="s">
        <v>54</v>
      </c>
      <c r="L62" s="87" t="s">
        <v>177</v>
      </c>
      <c r="M62" s="87" t="s">
        <v>581</v>
      </c>
      <c r="N62" s="87" t="s">
        <v>420</v>
      </c>
      <c r="O62" s="87" t="s">
        <v>459</v>
      </c>
      <c r="P62" s="87" t="s">
        <v>582</v>
      </c>
      <c r="Q62" s="87" t="s">
        <v>179</v>
      </c>
      <c r="R62" s="87" t="s">
        <v>171</v>
      </c>
      <c r="S62" s="87" t="s">
        <v>462</v>
      </c>
      <c r="T62" s="116">
        <v>1</v>
      </c>
      <c r="U62" s="116">
        <v>1</v>
      </c>
      <c r="V62" s="116">
        <v>1</v>
      </c>
      <c r="W62" s="116">
        <v>1</v>
      </c>
      <c r="X62" s="116">
        <v>1</v>
      </c>
      <c r="Y62" s="117">
        <v>0</v>
      </c>
      <c r="Z62" s="87">
        <v>0</v>
      </c>
      <c r="AA62" s="87" t="s">
        <v>584</v>
      </c>
      <c r="AB62" s="117">
        <v>0</v>
      </c>
      <c r="AC62" s="116">
        <v>0.5</v>
      </c>
      <c r="AD62" s="87" t="s">
        <v>585</v>
      </c>
      <c r="AE62" s="118">
        <v>45658</v>
      </c>
      <c r="AF62" s="118">
        <v>46022</v>
      </c>
      <c r="AG62" s="87" t="s">
        <v>586</v>
      </c>
      <c r="AH62" s="87" t="s">
        <v>587</v>
      </c>
      <c r="AI62" s="87"/>
      <c r="AJ62" s="87"/>
      <c r="AK62" s="87"/>
      <c r="AL62" s="87"/>
      <c r="AM62" s="87"/>
      <c r="AN62" s="87"/>
      <c r="AO62" s="87"/>
      <c r="AP62" s="87"/>
      <c r="AQ62" s="87"/>
      <c r="AR62" s="87"/>
      <c r="AS62" s="87"/>
      <c r="AT62" s="87" t="s">
        <v>344</v>
      </c>
      <c r="AU62" s="87" t="s">
        <v>344</v>
      </c>
      <c r="AV62" s="87"/>
      <c r="AW62" s="87" t="s">
        <v>344</v>
      </c>
      <c r="AX62" s="87" t="s">
        <v>344</v>
      </c>
      <c r="AY62" s="87" t="s">
        <v>344</v>
      </c>
      <c r="AZ62" s="87" t="s">
        <v>344</v>
      </c>
      <c r="BA62" s="87" t="s">
        <v>344</v>
      </c>
      <c r="BB62" s="87" t="s">
        <v>344</v>
      </c>
      <c r="BC62" s="87" t="s">
        <v>344</v>
      </c>
      <c r="BD62" s="87"/>
      <c r="BE62" s="87" t="s">
        <v>344</v>
      </c>
      <c r="BF62" s="87" t="s">
        <v>344</v>
      </c>
      <c r="BG62" s="87" t="s">
        <v>344</v>
      </c>
      <c r="BH62" s="87"/>
      <c r="BI62" s="87"/>
      <c r="BJ62" s="87"/>
      <c r="BK62" s="87"/>
      <c r="BL62" s="87"/>
      <c r="BM62" s="87"/>
      <c r="BN62" s="87"/>
      <c r="BO62" s="87"/>
      <c r="BP62" s="87"/>
      <c r="BQ62" s="87"/>
      <c r="BR62" s="87"/>
      <c r="BS62" s="87"/>
      <c r="BT62" s="87"/>
      <c r="BU62" s="87"/>
      <c r="BV62" s="87"/>
      <c r="BW62" s="87"/>
      <c r="BX62" s="87"/>
    </row>
    <row r="63" spans="1:78" ht="38.25">
      <c r="A63" s="114" t="s">
        <v>503</v>
      </c>
      <c r="B63" s="114" t="s">
        <v>504</v>
      </c>
      <c r="C63" s="115">
        <v>0.2</v>
      </c>
      <c r="D63" s="114" t="s">
        <v>719</v>
      </c>
      <c r="E63" s="115">
        <v>1</v>
      </c>
      <c r="F63" s="115">
        <v>1</v>
      </c>
      <c r="G63" s="115" t="s">
        <v>110</v>
      </c>
      <c r="H63" s="114" t="s">
        <v>776</v>
      </c>
      <c r="I63" s="87" t="s">
        <v>580</v>
      </c>
      <c r="J63" s="87" t="s">
        <v>420</v>
      </c>
      <c r="K63" s="87" t="s">
        <v>54</v>
      </c>
      <c r="L63" s="87" t="s">
        <v>177</v>
      </c>
      <c r="M63" s="87" t="s">
        <v>581</v>
      </c>
      <c r="N63" s="87" t="s">
        <v>420</v>
      </c>
      <c r="O63" s="87" t="s">
        <v>459</v>
      </c>
      <c r="P63" s="87" t="s">
        <v>582</v>
      </c>
      <c r="Q63" s="87" t="s">
        <v>179</v>
      </c>
      <c r="R63" s="87" t="s">
        <v>171</v>
      </c>
      <c r="S63" s="87" t="s">
        <v>462</v>
      </c>
      <c r="T63" s="116">
        <v>1</v>
      </c>
      <c r="U63" s="116">
        <v>1</v>
      </c>
      <c r="V63" s="116">
        <v>1</v>
      </c>
      <c r="W63" s="116">
        <v>1</v>
      </c>
      <c r="X63" s="116">
        <v>1</v>
      </c>
      <c r="Y63" s="117">
        <v>0</v>
      </c>
      <c r="Z63" s="87">
        <v>0</v>
      </c>
      <c r="AA63" s="87" t="s">
        <v>588</v>
      </c>
      <c r="AB63" s="117">
        <v>0</v>
      </c>
      <c r="AC63" s="116">
        <v>0.5</v>
      </c>
      <c r="AD63" s="87" t="s">
        <v>589</v>
      </c>
      <c r="AE63" s="118">
        <v>45658</v>
      </c>
      <c r="AF63" s="118">
        <v>46022</v>
      </c>
      <c r="AG63" s="87" t="s">
        <v>590</v>
      </c>
      <c r="AH63" s="87" t="s">
        <v>587</v>
      </c>
      <c r="AI63" s="87"/>
      <c r="AJ63" s="87"/>
      <c r="AK63" s="87"/>
      <c r="AL63" s="87"/>
      <c r="AM63" s="87"/>
      <c r="AN63" s="87"/>
      <c r="AO63" s="87"/>
      <c r="AP63" s="87"/>
      <c r="AQ63" s="87"/>
      <c r="AR63" s="87"/>
      <c r="AS63" s="87"/>
      <c r="AT63" s="87" t="s">
        <v>344</v>
      </c>
      <c r="AU63" s="87" t="s">
        <v>344</v>
      </c>
      <c r="AV63" s="87"/>
      <c r="AW63" s="87" t="s">
        <v>344</v>
      </c>
      <c r="AX63" s="87" t="s">
        <v>344</v>
      </c>
      <c r="AY63" s="87" t="s">
        <v>344</v>
      </c>
      <c r="AZ63" s="87" t="s">
        <v>344</v>
      </c>
      <c r="BA63" s="87" t="s">
        <v>344</v>
      </c>
      <c r="BB63" s="87" t="s">
        <v>344</v>
      </c>
      <c r="BC63" s="87" t="s">
        <v>344</v>
      </c>
      <c r="BD63" s="87"/>
      <c r="BE63" s="87" t="s">
        <v>344</v>
      </c>
      <c r="BF63" s="87" t="s">
        <v>344</v>
      </c>
      <c r="BG63" s="87" t="s">
        <v>344</v>
      </c>
      <c r="BH63" s="87"/>
      <c r="BI63" s="87"/>
      <c r="BJ63" s="87"/>
      <c r="BK63" s="87"/>
      <c r="BL63" s="87"/>
      <c r="BM63" s="87"/>
      <c r="BN63" s="87"/>
      <c r="BO63" s="87"/>
      <c r="BP63" s="87"/>
      <c r="BQ63" s="87"/>
      <c r="BR63" s="87"/>
      <c r="BS63" s="87"/>
      <c r="BT63" s="87"/>
      <c r="BU63" s="87"/>
      <c r="BV63" s="87"/>
      <c r="BW63" s="87"/>
      <c r="BX63" s="87"/>
    </row>
    <row r="64" spans="1:78" ht="51">
      <c r="A64" s="114" t="s">
        <v>503</v>
      </c>
      <c r="B64" s="114" t="s">
        <v>504</v>
      </c>
      <c r="C64" s="115">
        <v>0.2</v>
      </c>
      <c r="D64" s="114" t="s">
        <v>719</v>
      </c>
      <c r="E64" s="115">
        <v>1</v>
      </c>
      <c r="F64" s="115">
        <v>1</v>
      </c>
      <c r="G64" s="115" t="s">
        <v>129</v>
      </c>
      <c r="H64" s="114" t="s">
        <v>777</v>
      </c>
      <c r="I64" s="87" t="s">
        <v>778</v>
      </c>
      <c r="J64" s="87" t="s">
        <v>457</v>
      </c>
      <c r="K64" s="87" t="s">
        <v>154</v>
      </c>
      <c r="L64" s="87" t="s">
        <v>205</v>
      </c>
      <c r="M64" s="87" t="s">
        <v>592</v>
      </c>
      <c r="N64" s="87" t="s">
        <v>457</v>
      </c>
      <c r="O64" s="87" t="s">
        <v>592</v>
      </c>
      <c r="P64" s="87" t="s">
        <v>593</v>
      </c>
      <c r="Q64" s="87" t="s">
        <v>779</v>
      </c>
      <c r="R64" s="87" t="s">
        <v>171</v>
      </c>
      <c r="S64" s="87">
        <v>100</v>
      </c>
      <c r="T64" s="116">
        <v>0.27</v>
      </c>
      <c r="U64" s="116">
        <v>0.53</v>
      </c>
      <c r="V64" s="116">
        <v>0.8</v>
      </c>
      <c r="W64" s="116">
        <v>1</v>
      </c>
      <c r="X64" s="116">
        <v>1</v>
      </c>
      <c r="Y64" s="117">
        <v>0</v>
      </c>
      <c r="Z64" s="87">
        <v>0</v>
      </c>
      <c r="AA64" s="87" t="s">
        <v>780</v>
      </c>
      <c r="AB64" s="117">
        <v>0</v>
      </c>
      <c r="AC64" s="116">
        <v>0.2</v>
      </c>
      <c r="AD64" s="87" t="s">
        <v>595</v>
      </c>
      <c r="AE64" s="118">
        <v>45659</v>
      </c>
      <c r="AF64" s="118">
        <v>45716</v>
      </c>
      <c r="AG64" s="87" t="s">
        <v>596</v>
      </c>
      <c r="AH64" s="87" t="s">
        <v>343</v>
      </c>
      <c r="AI64" s="87" t="s">
        <v>344</v>
      </c>
      <c r="AJ64" s="87"/>
      <c r="AK64" s="87"/>
      <c r="AL64" s="87"/>
      <c r="AM64" s="87"/>
      <c r="AN64" s="87"/>
      <c r="AO64" s="87"/>
      <c r="AP64" s="87"/>
      <c r="AQ64" s="87"/>
      <c r="AR64" s="87"/>
      <c r="AS64" s="87"/>
      <c r="AT64" s="87" t="s">
        <v>344</v>
      </c>
      <c r="AU64" s="87" t="s">
        <v>344</v>
      </c>
      <c r="AV64" s="87"/>
      <c r="AW64" s="87" t="s">
        <v>344</v>
      </c>
      <c r="AX64" s="87" t="s">
        <v>344</v>
      </c>
      <c r="AY64" s="87" t="s">
        <v>344</v>
      </c>
      <c r="AZ64" s="87" t="s">
        <v>344</v>
      </c>
      <c r="BA64" s="87" t="s">
        <v>344</v>
      </c>
      <c r="BB64" s="87" t="s">
        <v>344</v>
      </c>
      <c r="BC64" s="87" t="s">
        <v>344</v>
      </c>
      <c r="BD64" s="87"/>
      <c r="BE64" s="87" t="s">
        <v>344</v>
      </c>
      <c r="BF64" s="87" t="s">
        <v>344</v>
      </c>
      <c r="BG64" s="87" t="s">
        <v>344</v>
      </c>
      <c r="BH64" s="87"/>
      <c r="BI64" s="87"/>
      <c r="BJ64" s="87"/>
      <c r="BK64" s="87"/>
      <c r="BL64" s="87"/>
      <c r="BM64" s="87"/>
      <c r="BN64" s="87"/>
      <c r="BO64" s="87"/>
      <c r="BP64" s="87"/>
      <c r="BQ64" s="87"/>
      <c r="BR64" s="87"/>
      <c r="BS64" s="87"/>
      <c r="BT64" s="87"/>
      <c r="BU64" s="87"/>
      <c r="BV64" s="87"/>
      <c r="BW64" s="87"/>
      <c r="BX64" s="87"/>
    </row>
    <row r="65" spans="1:76" ht="51">
      <c r="A65" s="126" t="s">
        <v>503</v>
      </c>
      <c r="B65" s="114" t="s">
        <v>504</v>
      </c>
      <c r="C65" s="86">
        <v>0.2</v>
      </c>
      <c r="D65" s="114" t="s">
        <v>719</v>
      </c>
      <c r="E65" s="115">
        <v>1</v>
      </c>
      <c r="F65" s="115">
        <v>1</v>
      </c>
      <c r="G65" s="86" t="s">
        <v>129</v>
      </c>
      <c r="H65" s="114" t="s">
        <v>777</v>
      </c>
      <c r="I65" s="123" t="s">
        <v>778</v>
      </c>
      <c r="J65" s="123" t="s">
        <v>457</v>
      </c>
      <c r="K65" s="123" t="s">
        <v>154</v>
      </c>
      <c r="L65" s="123" t="s">
        <v>205</v>
      </c>
      <c r="M65" s="123" t="s">
        <v>592</v>
      </c>
      <c r="N65" s="123" t="s">
        <v>457</v>
      </c>
      <c r="O65" s="123" t="s">
        <v>592</v>
      </c>
      <c r="P65" s="123" t="s">
        <v>593</v>
      </c>
      <c r="Q65" s="87" t="s">
        <v>779</v>
      </c>
      <c r="R65" s="87" t="s">
        <v>171</v>
      </c>
      <c r="S65" s="123">
        <v>100</v>
      </c>
      <c r="T65" s="124">
        <v>0.27</v>
      </c>
      <c r="U65" s="124">
        <v>0.53</v>
      </c>
      <c r="V65" s="124">
        <v>0.8</v>
      </c>
      <c r="W65" s="124">
        <v>1</v>
      </c>
      <c r="X65" s="124">
        <v>1</v>
      </c>
      <c r="Y65" s="125">
        <v>0</v>
      </c>
      <c r="Z65" s="123">
        <v>0</v>
      </c>
      <c r="AA65" s="123" t="s">
        <v>781</v>
      </c>
      <c r="AB65" s="125">
        <v>0</v>
      </c>
      <c r="AC65" s="124">
        <v>0.8</v>
      </c>
      <c r="AD65" s="123" t="s">
        <v>598</v>
      </c>
      <c r="AE65" s="127">
        <v>45659</v>
      </c>
      <c r="AF65" s="127">
        <v>46022</v>
      </c>
      <c r="AG65" s="123" t="s">
        <v>596</v>
      </c>
      <c r="AH65" s="123" t="s">
        <v>343</v>
      </c>
      <c r="AI65" s="123"/>
      <c r="AJ65" s="123"/>
      <c r="AK65" s="123"/>
      <c r="AL65" s="123"/>
      <c r="AM65" s="123"/>
      <c r="AN65" s="123"/>
      <c r="AO65" s="123"/>
      <c r="AP65" s="123"/>
      <c r="AQ65" s="123"/>
      <c r="AR65" s="123"/>
      <c r="AS65" s="123"/>
      <c r="AT65" s="123" t="s">
        <v>344</v>
      </c>
      <c r="AU65" s="123" t="s">
        <v>344</v>
      </c>
      <c r="AV65" s="123"/>
      <c r="AW65" s="123" t="s">
        <v>344</v>
      </c>
      <c r="AX65" s="123" t="s">
        <v>344</v>
      </c>
      <c r="AY65" s="123" t="s">
        <v>344</v>
      </c>
      <c r="AZ65" s="123" t="s">
        <v>344</v>
      </c>
      <c r="BA65" s="123" t="s">
        <v>344</v>
      </c>
      <c r="BB65" s="123" t="s">
        <v>344</v>
      </c>
      <c r="BC65" s="123" t="s">
        <v>344</v>
      </c>
      <c r="BD65" s="123"/>
      <c r="BE65" s="123" t="s">
        <v>344</v>
      </c>
      <c r="BF65" s="123" t="s">
        <v>344</v>
      </c>
      <c r="BG65" s="123" t="s">
        <v>344</v>
      </c>
      <c r="BH65" s="123"/>
      <c r="BI65" s="123"/>
      <c r="BJ65" s="123"/>
      <c r="BK65" s="123"/>
      <c r="BL65" s="123"/>
      <c r="BM65" s="123"/>
      <c r="BN65" s="123"/>
      <c r="BO65" s="123"/>
      <c r="BP65" s="123"/>
      <c r="BQ65" s="123"/>
      <c r="BR65" s="123"/>
      <c r="BS65" s="123"/>
      <c r="BT65" s="123"/>
      <c r="BU65" s="123"/>
      <c r="BV65" s="123"/>
      <c r="BW65" s="123"/>
      <c r="BX65" s="123"/>
    </row>
    <row r="66" spans="1:76" ht="15">
      <c r="L66" s="66"/>
      <c r="Q66" s="66"/>
      <c r="R66" s="66"/>
    </row>
    <row r="67" spans="1:76" ht="14.25" customHeight="1">
      <c r="L67"/>
      <c r="Q67"/>
    </row>
    <row r="68" spans="1:76" ht="14.25" customHeight="1">
      <c r="L68"/>
      <c r="Q68"/>
    </row>
    <row r="69" spans="1:76" ht="14.25" customHeight="1">
      <c r="L69"/>
      <c r="Q69"/>
    </row>
    <row r="70" spans="1:76" ht="14.25" customHeight="1">
      <c r="L70"/>
      <c r="Q70"/>
    </row>
    <row r="71" spans="1:76" ht="14.25" customHeight="1">
      <c r="L71"/>
      <c r="Q71"/>
    </row>
    <row r="72" spans="1:76" ht="14.25" customHeight="1">
      <c r="L72"/>
      <c r="Q72"/>
    </row>
    <row r="73" spans="1:76" ht="14.25" customHeight="1">
      <c r="L73"/>
      <c r="Q73"/>
    </row>
    <row r="74" spans="1:76" ht="14.25" customHeight="1">
      <c r="L74"/>
      <c r="Q74"/>
    </row>
    <row r="75" spans="1:76" ht="14.25" customHeight="1">
      <c r="L75"/>
      <c r="Q75"/>
    </row>
    <row r="76" spans="1:76" ht="14.25" customHeight="1">
      <c r="L76"/>
      <c r="Q76"/>
    </row>
    <row r="77" spans="1:76" ht="14.25" customHeight="1">
      <c r="L77"/>
      <c r="Q77"/>
    </row>
    <row r="78" spans="1:76" ht="14.25" customHeight="1">
      <c r="L78"/>
      <c r="Q78"/>
    </row>
    <row r="79" spans="1:76" ht="14.25" customHeight="1">
      <c r="L79"/>
      <c r="Q79"/>
    </row>
    <row r="80" spans="1:76" ht="14.25" customHeight="1">
      <c r="L80"/>
      <c r="Q80"/>
    </row>
    <row r="81" spans="12:17" ht="14.25" customHeight="1">
      <c r="L81"/>
      <c r="Q81"/>
    </row>
    <row r="82" spans="12:17" ht="14.25" customHeight="1">
      <c r="L82"/>
      <c r="Q82"/>
    </row>
    <row r="83" spans="12:17" ht="14.25" customHeight="1">
      <c r="L83"/>
      <c r="Q83"/>
    </row>
    <row r="84" spans="12:17" ht="14.25" customHeight="1">
      <c r="L84"/>
      <c r="Q84"/>
    </row>
    <row r="85" spans="12:17" ht="14.25" customHeight="1">
      <c r="L85"/>
      <c r="Q85"/>
    </row>
    <row r="86" spans="12:17" ht="14.25" customHeight="1">
      <c r="L86"/>
      <c r="Q86"/>
    </row>
    <row r="87" spans="12:17" ht="14.25" customHeight="1">
      <c r="L87"/>
      <c r="Q87"/>
    </row>
    <row r="88" spans="12:17" ht="14.25" customHeight="1">
      <c r="L88"/>
      <c r="Q88"/>
    </row>
    <row r="89" spans="12:17" ht="14.25" customHeight="1">
      <c r="L89"/>
      <c r="Q89"/>
    </row>
    <row r="90" spans="12:17" ht="14.25" customHeight="1">
      <c r="L90"/>
      <c r="Q90"/>
    </row>
    <row r="91" spans="12:17" ht="14.25" customHeight="1">
      <c r="L91"/>
      <c r="Q91"/>
    </row>
    <row r="92" spans="12:17" ht="14.25" customHeight="1">
      <c r="L92"/>
      <c r="Q92"/>
    </row>
    <row r="93" spans="12:17" ht="14.25" customHeight="1">
      <c r="L93"/>
      <c r="Q93"/>
    </row>
    <row r="94" spans="12:17" ht="14.25" customHeight="1">
      <c r="L94"/>
      <c r="Q94"/>
    </row>
    <row r="95" spans="12:17" ht="14.25" customHeight="1">
      <c r="L95"/>
      <c r="Q95"/>
    </row>
    <row r="96" spans="12:17" ht="14.25" customHeight="1">
      <c r="L96"/>
      <c r="Q96"/>
    </row>
    <row r="97" spans="12:17" ht="14.25" customHeight="1">
      <c r="L97"/>
      <c r="Q97"/>
    </row>
    <row r="98" spans="12:17" ht="14.25" customHeight="1">
      <c r="L98"/>
      <c r="Q98"/>
    </row>
    <row r="99" spans="12:17" ht="14.25" customHeight="1">
      <c r="L99"/>
      <c r="Q99"/>
    </row>
    <row r="100" spans="12:17" ht="14.25" customHeight="1">
      <c r="L100"/>
      <c r="Q100"/>
    </row>
    <row r="101" spans="12:17" ht="14.25" customHeight="1">
      <c r="L101"/>
      <c r="Q101"/>
    </row>
    <row r="102" spans="12:17" ht="14.25" customHeight="1">
      <c r="L102"/>
      <c r="Q102"/>
    </row>
    <row r="103" spans="12:17" ht="14.25" customHeight="1">
      <c r="L103"/>
      <c r="Q103"/>
    </row>
    <row r="104" spans="12:17" ht="14.25" customHeight="1">
      <c r="L104"/>
      <c r="Q104"/>
    </row>
    <row r="105" spans="12:17" ht="14.25" customHeight="1">
      <c r="L105"/>
      <c r="Q105"/>
    </row>
    <row r="106" spans="12:17" ht="14.25" customHeight="1">
      <c r="L106"/>
      <c r="Q106"/>
    </row>
    <row r="107" spans="12:17" ht="14.25" customHeight="1">
      <c r="L107"/>
      <c r="Q107"/>
    </row>
    <row r="108" spans="12:17" ht="14.25" customHeight="1">
      <c r="L108"/>
      <c r="Q108"/>
    </row>
    <row r="109" spans="12:17" ht="14.25" customHeight="1">
      <c r="L109"/>
      <c r="Q109"/>
    </row>
    <row r="110" spans="12:17" ht="14.25" customHeight="1">
      <c r="L110"/>
      <c r="Q110"/>
    </row>
    <row r="111" spans="12:17" ht="14.25" customHeight="1">
      <c r="L111"/>
      <c r="Q111"/>
    </row>
    <row r="112" spans="12:17" ht="14.25" customHeight="1">
      <c r="L112"/>
      <c r="Q112"/>
    </row>
    <row r="113" spans="12:17" ht="14.25" customHeight="1">
      <c r="L113"/>
      <c r="Q113"/>
    </row>
    <row r="114" spans="12:17" ht="14.25" customHeight="1">
      <c r="L114"/>
      <c r="Q114"/>
    </row>
    <row r="115" spans="12:17" ht="14.25" customHeight="1">
      <c r="L115"/>
      <c r="Q115"/>
    </row>
    <row r="116" spans="12:17" ht="14.25" customHeight="1">
      <c r="L116"/>
      <c r="Q116"/>
    </row>
    <row r="117" spans="12:17" ht="14.25" customHeight="1">
      <c r="L117"/>
      <c r="Q117"/>
    </row>
    <row r="118" spans="12:17" ht="14.25" customHeight="1">
      <c r="L118"/>
      <c r="Q118"/>
    </row>
    <row r="119" spans="12:17" ht="14.25" customHeight="1">
      <c r="L119"/>
      <c r="Q119"/>
    </row>
    <row r="120" spans="12:17" ht="14.25" customHeight="1">
      <c r="L120"/>
      <c r="Q120"/>
    </row>
    <row r="121" spans="12:17" ht="14.25" customHeight="1">
      <c r="L121"/>
      <c r="Q121"/>
    </row>
    <row r="122" spans="12:17" ht="14.25" customHeight="1">
      <c r="L122"/>
      <c r="Q122"/>
    </row>
    <row r="123" spans="12:17" ht="14.25" customHeight="1">
      <c r="L123"/>
      <c r="Q123"/>
    </row>
    <row r="124" spans="12:17" ht="14.25" customHeight="1">
      <c r="L124"/>
      <c r="Q124"/>
    </row>
    <row r="125" spans="12:17" ht="14.25" customHeight="1">
      <c r="L125"/>
      <c r="Q125"/>
    </row>
    <row r="126" spans="12:17" ht="14.25" customHeight="1">
      <c r="L126"/>
      <c r="Q126"/>
    </row>
    <row r="127" spans="12:17" ht="14.25" customHeight="1">
      <c r="L127"/>
      <c r="Q127"/>
    </row>
    <row r="128" spans="12:17" ht="14.25" customHeight="1">
      <c r="L128"/>
      <c r="Q128"/>
    </row>
    <row r="129" spans="12:17" ht="14.25" customHeight="1">
      <c r="L129"/>
      <c r="Q129"/>
    </row>
    <row r="130" spans="12:17" ht="14.25" customHeight="1">
      <c r="L130"/>
      <c r="Q130"/>
    </row>
    <row r="131" spans="12:17" ht="14.25" customHeight="1">
      <c r="L131"/>
      <c r="Q131"/>
    </row>
    <row r="132" spans="12:17" ht="14.25" customHeight="1">
      <c r="L132"/>
      <c r="Q132"/>
    </row>
    <row r="133" spans="12:17" ht="14.25" customHeight="1">
      <c r="L133"/>
      <c r="Q133"/>
    </row>
    <row r="134" spans="12:17" ht="14.25" customHeight="1">
      <c r="L134"/>
      <c r="Q134"/>
    </row>
    <row r="135" spans="12:17" ht="14.25" customHeight="1">
      <c r="L135"/>
      <c r="Q135"/>
    </row>
    <row r="136" spans="12:17" ht="14.25" customHeight="1">
      <c r="L136"/>
      <c r="Q136"/>
    </row>
    <row r="137" spans="12:17" ht="14.25" customHeight="1">
      <c r="L137"/>
      <c r="Q137"/>
    </row>
    <row r="138" spans="12:17" ht="14.25" customHeight="1">
      <c r="L138"/>
      <c r="Q138"/>
    </row>
    <row r="139" spans="12:17" ht="14.25" customHeight="1">
      <c r="L139"/>
      <c r="Q139"/>
    </row>
    <row r="140" spans="12:17" ht="14.25" customHeight="1">
      <c r="L140"/>
      <c r="Q140"/>
    </row>
    <row r="141" spans="12:17" ht="14.25" customHeight="1">
      <c r="L141"/>
      <c r="Q141"/>
    </row>
    <row r="142" spans="12:17" ht="14.25" customHeight="1">
      <c r="L142"/>
      <c r="Q142"/>
    </row>
    <row r="143" spans="12:17" ht="14.25" customHeight="1">
      <c r="L143"/>
      <c r="Q143"/>
    </row>
    <row r="144" spans="12:17" ht="14.25" customHeight="1">
      <c r="L144"/>
      <c r="Q144"/>
    </row>
    <row r="145" spans="12:17" ht="14.25" customHeight="1">
      <c r="L145"/>
      <c r="Q145"/>
    </row>
    <row r="146" spans="12:17" ht="14.25" customHeight="1">
      <c r="L146"/>
      <c r="Q146"/>
    </row>
    <row r="147" spans="12:17" ht="14.25" customHeight="1">
      <c r="L147"/>
      <c r="Q147"/>
    </row>
    <row r="148" spans="12:17" ht="14.25" customHeight="1">
      <c r="L148"/>
      <c r="Q148"/>
    </row>
    <row r="149" spans="12:17" ht="14.25" customHeight="1">
      <c r="L149"/>
      <c r="Q149"/>
    </row>
    <row r="150" spans="12:17" ht="14.25" customHeight="1">
      <c r="L150"/>
      <c r="Q150"/>
    </row>
    <row r="151" spans="12:17" ht="14.25" customHeight="1">
      <c r="L151"/>
      <c r="Q151"/>
    </row>
    <row r="152" spans="12:17" ht="14.25" customHeight="1">
      <c r="L152"/>
      <c r="Q152"/>
    </row>
    <row r="153" spans="12:17" ht="14.25" customHeight="1">
      <c r="L153"/>
      <c r="Q153"/>
    </row>
    <row r="154" spans="12:17" ht="14.25" customHeight="1">
      <c r="L154"/>
      <c r="Q154"/>
    </row>
    <row r="155" spans="12:17" ht="14.25" customHeight="1">
      <c r="L155"/>
      <c r="Q155"/>
    </row>
    <row r="156" spans="12:17" ht="14.25" customHeight="1">
      <c r="L156"/>
      <c r="Q156"/>
    </row>
    <row r="157" spans="12:17" ht="14.25" customHeight="1">
      <c r="L157"/>
      <c r="Q157"/>
    </row>
    <row r="158" spans="12:17" ht="14.25" customHeight="1">
      <c r="L158"/>
      <c r="Q158"/>
    </row>
    <row r="159" spans="12:17" ht="14.25" customHeight="1">
      <c r="L159"/>
      <c r="Q159"/>
    </row>
    <row r="160" spans="12:17" ht="14.25" customHeight="1">
      <c r="L160"/>
      <c r="Q160"/>
    </row>
    <row r="161" spans="12:17" ht="14.25" customHeight="1">
      <c r="L161"/>
      <c r="Q161"/>
    </row>
    <row r="162" spans="12:17" ht="14.25" customHeight="1">
      <c r="L162"/>
      <c r="Q162"/>
    </row>
    <row r="163" spans="12:17" ht="14.25" customHeight="1">
      <c r="L163"/>
      <c r="Q163"/>
    </row>
    <row r="164" spans="12:17" ht="14.25" customHeight="1">
      <c r="L164"/>
      <c r="Q164"/>
    </row>
    <row r="165" spans="12:17" ht="14.25" customHeight="1">
      <c r="L165"/>
      <c r="Q165"/>
    </row>
    <row r="166" spans="12:17" ht="14.25" customHeight="1">
      <c r="L166"/>
      <c r="Q166"/>
    </row>
    <row r="167" spans="12:17" ht="14.25" customHeight="1">
      <c r="L167"/>
      <c r="Q167"/>
    </row>
    <row r="168" spans="12:17" ht="14.25" customHeight="1">
      <c r="L168"/>
      <c r="Q168"/>
    </row>
    <row r="169" spans="12:17" ht="14.25" customHeight="1">
      <c r="L169"/>
      <c r="Q169"/>
    </row>
    <row r="170" spans="12:17" ht="14.25" customHeight="1">
      <c r="L170"/>
      <c r="Q170"/>
    </row>
    <row r="171" spans="12:17" ht="14.25" customHeight="1">
      <c r="L171"/>
      <c r="Q171"/>
    </row>
    <row r="172" spans="12:17" ht="14.25" customHeight="1">
      <c r="L172"/>
      <c r="Q172"/>
    </row>
    <row r="173" spans="12:17" ht="14.25" customHeight="1">
      <c r="L173"/>
      <c r="Q173"/>
    </row>
    <row r="174" spans="12:17" ht="14.25" customHeight="1">
      <c r="L174"/>
      <c r="Q174"/>
    </row>
    <row r="175" spans="12:17" ht="14.25" customHeight="1">
      <c r="L175"/>
      <c r="Q175"/>
    </row>
    <row r="176" spans="12:17" ht="14.25" customHeight="1">
      <c r="L176"/>
      <c r="Q176"/>
    </row>
    <row r="177" spans="12:17" ht="14.25" customHeight="1">
      <c r="L177"/>
      <c r="Q177"/>
    </row>
    <row r="178" spans="12:17" ht="14.25" customHeight="1">
      <c r="L178"/>
      <c r="Q178"/>
    </row>
    <row r="179" spans="12:17" ht="14.25" customHeight="1">
      <c r="L179"/>
      <c r="Q179"/>
    </row>
    <row r="180" spans="12:17" ht="14.25" customHeight="1">
      <c r="L180"/>
      <c r="Q180"/>
    </row>
    <row r="181" spans="12:17" ht="14.25" customHeight="1">
      <c r="L181"/>
      <c r="Q181"/>
    </row>
    <row r="182" spans="12:17" ht="14.25" customHeight="1">
      <c r="L182"/>
      <c r="Q182"/>
    </row>
    <row r="183" spans="12:17" ht="14.25" customHeight="1">
      <c r="L183"/>
      <c r="Q183"/>
    </row>
    <row r="184" spans="12:17" ht="14.25" customHeight="1">
      <c r="L184"/>
      <c r="Q184"/>
    </row>
    <row r="185" spans="12:17" ht="14.25" customHeight="1">
      <c r="L185"/>
      <c r="Q185"/>
    </row>
    <row r="186" spans="12:17" ht="14.25" customHeight="1">
      <c r="L186"/>
      <c r="Q186"/>
    </row>
    <row r="187" spans="12:17" ht="14.25" customHeight="1">
      <c r="L187"/>
      <c r="Q187"/>
    </row>
    <row r="188" spans="12:17" ht="14.25" customHeight="1">
      <c r="L188"/>
      <c r="Q188"/>
    </row>
    <row r="189" spans="12:17" ht="14.25" customHeight="1">
      <c r="L189"/>
      <c r="Q189"/>
    </row>
    <row r="190" spans="12:17" ht="14.25" customHeight="1">
      <c r="L190"/>
      <c r="Q190"/>
    </row>
    <row r="191" spans="12:17" ht="14.25" customHeight="1">
      <c r="L191"/>
      <c r="Q191"/>
    </row>
    <row r="192" spans="12:17" ht="14.25" customHeight="1">
      <c r="L192"/>
      <c r="Q192"/>
    </row>
    <row r="193" spans="12:17" ht="14.25" customHeight="1">
      <c r="L193"/>
      <c r="Q193"/>
    </row>
    <row r="194" spans="12:17" ht="14.25" customHeight="1">
      <c r="L194"/>
      <c r="Q194"/>
    </row>
    <row r="195" spans="12:17" ht="14.25" customHeight="1">
      <c r="L195"/>
      <c r="Q195"/>
    </row>
    <row r="196" spans="12:17" ht="14.25" customHeight="1">
      <c r="L196"/>
      <c r="Q196"/>
    </row>
    <row r="197" spans="12:17" ht="14.25" customHeight="1">
      <c r="L197"/>
      <c r="Q197"/>
    </row>
    <row r="198" spans="12:17" ht="14.25" customHeight="1">
      <c r="L198"/>
      <c r="Q198"/>
    </row>
    <row r="199" spans="12:17" ht="14.25" customHeight="1">
      <c r="L199"/>
      <c r="Q199"/>
    </row>
    <row r="200" spans="12:17" ht="14.25" customHeight="1">
      <c r="L200"/>
      <c r="Q200"/>
    </row>
    <row r="201" spans="12:17" ht="14.25" customHeight="1">
      <c r="L201"/>
      <c r="Q201"/>
    </row>
    <row r="202" spans="12:17" ht="14.25" customHeight="1">
      <c r="L202"/>
      <c r="Q202"/>
    </row>
    <row r="203" spans="12:17" ht="14.25" customHeight="1">
      <c r="L203"/>
      <c r="Q203"/>
    </row>
    <row r="204" spans="12:17" ht="14.25" customHeight="1">
      <c r="L204"/>
      <c r="Q204"/>
    </row>
    <row r="205" spans="12:17" ht="14.25" customHeight="1">
      <c r="L205"/>
      <c r="Q205"/>
    </row>
    <row r="206" spans="12:17" ht="14.25" customHeight="1">
      <c r="L206"/>
      <c r="Q206"/>
    </row>
    <row r="207" spans="12:17" ht="14.25" customHeight="1">
      <c r="L207"/>
      <c r="Q207"/>
    </row>
    <row r="208" spans="12:17" ht="14.25" customHeight="1">
      <c r="L208"/>
      <c r="Q208"/>
    </row>
    <row r="209" spans="12:17" ht="14.25" customHeight="1">
      <c r="L209"/>
      <c r="Q209"/>
    </row>
    <row r="210" spans="12:17" ht="14.25" customHeight="1">
      <c r="L210"/>
      <c r="Q210"/>
    </row>
    <row r="211" spans="12:17" ht="14.25" customHeight="1">
      <c r="L211"/>
      <c r="Q211"/>
    </row>
    <row r="212" spans="12:17" ht="14.25" customHeight="1">
      <c r="L212"/>
      <c r="Q212"/>
    </row>
    <row r="213" spans="12:17" ht="14.25" customHeight="1">
      <c r="L213"/>
      <c r="Q213"/>
    </row>
    <row r="214" spans="12:17" ht="14.25" customHeight="1">
      <c r="L214"/>
      <c r="Q214"/>
    </row>
    <row r="215" spans="12:17" ht="14.25" customHeight="1">
      <c r="L215"/>
      <c r="Q215"/>
    </row>
    <row r="216" spans="12:17" ht="14.25" customHeight="1">
      <c r="L216"/>
      <c r="Q216"/>
    </row>
    <row r="217" spans="12:17" ht="14.25" customHeight="1">
      <c r="L217"/>
      <c r="Q217"/>
    </row>
    <row r="218" spans="12:17" ht="14.25" customHeight="1">
      <c r="L218"/>
      <c r="Q218"/>
    </row>
    <row r="219" spans="12:17" ht="14.25" customHeight="1">
      <c r="L219"/>
      <c r="Q219"/>
    </row>
    <row r="220" spans="12:17" ht="14.25" customHeight="1">
      <c r="L220"/>
      <c r="Q220"/>
    </row>
    <row r="221" spans="12:17" ht="14.25" customHeight="1">
      <c r="L221"/>
      <c r="Q221"/>
    </row>
    <row r="222" spans="12:17" ht="14.25" customHeight="1">
      <c r="L222"/>
      <c r="Q222"/>
    </row>
    <row r="223" spans="12:17" ht="14.25" customHeight="1">
      <c r="L223"/>
      <c r="Q223"/>
    </row>
    <row r="224" spans="12:17" ht="14.25" customHeight="1">
      <c r="L224"/>
      <c r="Q224"/>
    </row>
    <row r="225" spans="12:17" ht="14.25" customHeight="1">
      <c r="L225"/>
      <c r="Q225"/>
    </row>
    <row r="226" spans="12:17" ht="14.25" customHeight="1">
      <c r="L226"/>
      <c r="Q226"/>
    </row>
    <row r="227" spans="12:17" ht="14.25" customHeight="1">
      <c r="L227"/>
      <c r="Q227"/>
    </row>
    <row r="228" spans="12:17" ht="14.25" customHeight="1">
      <c r="L228"/>
      <c r="Q228"/>
    </row>
    <row r="229" spans="12:17" ht="14.25" customHeight="1">
      <c r="L229"/>
      <c r="Q229"/>
    </row>
    <row r="230" spans="12:17" ht="14.25" customHeight="1">
      <c r="L230"/>
      <c r="Q230"/>
    </row>
    <row r="231" spans="12:17" ht="14.25" customHeight="1">
      <c r="L231"/>
      <c r="Q231"/>
    </row>
    <row r="232" spans="12:17" ht="14.25" customHeight="1">
      <c r="L232"/>
      <c r="Q232"/>
    </row>
    <row r="233" spans="12:17" ht="14.25" customHeight="1">
      <c r="L233"/>
      <c r="Q233"/>
    </row>
    <row r="234" spans="12:17" ht="14.25" customHeight="1">
      <c r="L234"/>
      <c r="Q234"/>
    </row>
    <row r="235" spans="12:17" ht="14.25" customHeight="1">
      <c r="L235"/>
      <c r="Q235"/>
    </row>
    <row r="236" spans="12:17" ht="14.25" customHeight="1">
      <c r="L236"/>
      <c r="Q236"/>
    </row>
    <row r="237" spans="12:17" ht="14.25" customHeight="1">
      <c r="L237"/>
      <c r="Q237"/>
    </row>
    <row r="238" spans="12:17" ht="14.25" customHeight="1">
      <c r="L238"/>
      <c r="Q238"/>
    </row>
    <row r="239" spans="12:17" ht="14.25" customHeight="1">
      <c r="L239"/>
      <c r="Q239"/>
    </row>
    <row r="240" spans="12:17" ht="14.25" customHeight="1">
      <c r="L240"/>
      <c r="Q240"/>
    </row>
    <row r="241" spans="12:17" ht="14.25" customHeight="1">
      <c r="L241"/>
      <c r="Q241"/>
    </row>
    <row r="242" spans="12:17" ht="14.25" customHeight="1">
      <c r="L242"/>
      <c r="Q242"/>
    </row>
    <row r="243" spans="12:17" ht="14.25" customHeight="1">
      <c r="L243"/>
      <c r="Q243"/>
    </row>
    <row r="244" spans="12:17" ht="14.25" customHeight="1">
      <c r="L244"/>
      <c r="Q244"/>
    </row>
    <row r="245" spans="12:17" ht="14.25" customHeight="1">
      <c r="L245"/>
      <c r="Q245"/>
    </row>
    <row r="246" spans="12:17" ht="14.25" customHeight="1">
      <c r="L246"/>
      <c r="Q246"/>
    </row>
    <row r="247" spans="12:17" ht="14.25" customHeight="1">
      <c r="L247"/>
      <c r="Q247"/>
    </row>
    <row r="248" spans="12:17" ht="14.25" customHeight="1">
      <c r="L248"/>
      <c r="Q248"/>
    </row>
    <row r="249" spans="12:17" ht="14.25" customHeight="1">
      <c r="L249"/>
      <c r="Q249"/>
    </row>
    <row r="250" spans="12:17" ht="14.25" customHeight="1">
      <c r="L250"/>
      <c r="Q250"/>
    </row>
    <row r="251" spans="12:17" ht="14.25" customHeight="1">
      <c r="L251"/>
      <c r="Q251"/>
    </row>
    <row r="252" spans="12:17" ht="14.25" customHeight="1">
      <c r="L252"/>
      <c r="Q252"/>
    </row>
    <row r="253" spans="12:17" ht="14.25" customHeight="1">
      <c r="L253"/>
      <c r="Q253"/>
    </row>
    <row r="254" spans="12:17" ht="14.25" customHeight="1">
      <c r="L254"/>
      <c r="Q254"/>
    </row>
    <row r="255" spans="12:17" ht="14.25" customHeight="1">
      <c r="L255"/>
      <c r="Q255"/>
    </row>
    <row r="256" spans="12:17" ht="14.25" customHeight="1">
      <c r="L256"/>
      <c r="Q256"/>
    </row>
    <row r="257" spans="12:17" ht="14.25" customHeight="1">
      <c r="L257"/>
      <c r="Q257"/>
    </row>
    <row r="258" spans="12:17" ht="14.25" customHeight="1">
      <c r="L258"/>
      <c r="Q258"/>
    </row>
    <row r="259" spans="12:17" ht="14.25" customHeight="1">
      <c r="L259"/>
      <c r="Q259"/>
    </row>
    <row r="260" spans="12:17" ht="14.25" customHeight="1">
      <c r="L260"/>
      <c r="Q260"/>
    </row>
    <row r="261" spans="12:17" ht="14.25" customHeight="1">
      <c r="L261"/>
      <c r="Q261"/>
    </row>
    <row r="262" spans="12:17" ht="14.25" customHeight="1">
      <c r="L262"/>
      <c r="Q262"/>
    </row>
    <row r="263" spans="12:17" ht="14.25" customHeight="1">
      <c r="L263"/>
      <c r="Q263"/>
    </row>
    <row r="264" spans="12:17" ht="14.25" customHeight="1">
      <c r="L264"/>
      <c r="Q264"/>
    </row>
    <row r="265" spans="12:17" ht="14.25" customHeight="1">
      <c r="L265"/>
      <c r="Q265"/>
    </row>
    <row r="266" spans="12:17" ht="14.25" customHeight="1">
      <c r="L266"/>
      <c r="Q266"/>
    </row>
    <row r="267" spans="12:17" ht="14.25" customHeight="1">
      <c r="L267"/>
      <c r="Q267"/>
    </row>
    <row r="268" spans="12:17" ht="14.25" customHeight="1">
      <c r="L268"/>
      <c r="Q268"/>
    </row>
    <row r="269" spans="12:17" ht="14.25" customHeight="1">
      <c r="L269"/>
      <c r="Q269"/>
    </row>
    <row r="270" spans="12:17" ht="14.25" customHeight="1">
      <c r="L270"/>
      <c r="Q270"/>
    </row>
    <row r="271" spans="12:17" ht="14.25" customHeight="1">
      <c r="L271"/>
      <c r="Q271"/>
    </row>
    <row r="272" spans="12:17" ht="14.25" customHeight="1">
      <c r="L272"/>
      <c r="Q272"/>
    </row>
    <row r="273" spans="12:17" ht="14.25" customHeight="1">
      <c r="L273"/>
      <c r="Q273"/>
    </row>
    <row r="274" spans="12:17" ht="14.25" customHeight="1">
      <c r="L274"/>
      <c r="Q274"/>
    </row>
    <row r="275" spans="12:17" ht="14.25" customHeight="1">
      <c r="L275"/>
      <c r="Q275"/>
    </row>
    <row r="276" spans="12:17" ht="14.25" customHeight="1">
      <c r="L276"/>
      <c r="Q276"/>
    </row>
    <row r="277" spans="12:17" ht="14.25" customHeight="1">
      <c r="L277"/>
      <c r="Q277"/>
    </row>
    <row r="278" spans="12:17" ht="14.25" customHeight="1">
      <c r="L278"/>
      <c r="Q278"/>
    </row>
    <row r="279" spans="12:17" ht="14.25" customHeight="1">
      <c r="L279"/>
      <c r="Q279"/>
    </row>
    <row r="280" spans="12:17" ht="14.25" customHeight="1">
      <c r="L280"/>
      <c r="Q280"/>
    </row>
    <row r="281" spans="12:17" ht="14.25" customHeight="1">
      <c r="L281"/>
      <c r="Q281"/>
    </row>
    <row r="282" spans="12:17" ht="14.25" customHeight="1">
      <c r="L282"/>
      <c r="Q282"/>
    </row>
    <row r="283" spans="12:17" ht="14.25" customHeight="1">
      <c r="L283"/>
      <c r="Q283"/>
    </row>
    <row r="284" spans="12:17" ht="14.25" customHeight="1">
      <c r="L284"/>
      <c r="Q284"/>
    </row>
    <row r="285" spans="12:17" ht="14.25" customHeight="1">
      <c r="L285"/>
      <c r="Q285"/>
    </row>
    <row r="286" spans="12:17" ht="14.25" customHeight="1">
      <c r="L286"/>
      <c r="Q286"/>
    </row>
    <row r="287" spans="12:17" ht="14.25" customHeight="1">
      <c r="L287"/>
      <c r="Q287"/>
    </row>
    <row r="288" spans="12:17" ht="14.25" customHeight="1">
      <c r="L288"/>
      <c r="Q288"/>
    </row>
    <row r="289" spans="12:17" ht="14.25" customHeight="1">
      <c r="L289"/>
      <c r="Q289"/>
    </row>
    <row r="290" spans="12:17" ht="14.25" customHeight="1">
      <c r="L290"/>
      <c r="Q290"/>
    </row>
    <row r="291" spans="12:17" ht="14.25" customHeight="1">
      <c r="L291"/>
      <c r="Q291"/>
    </row>
    <row r="292" spans="12:17" ht="14.25" customHeight="1">
      <c r="L292"/>
      <c r="Q292"/>
    </row>
    <row r="293" spans="12:17" ht="14.25" customHeight="1">
      <c r="L293"/>
      <c r="Q293"/>
    </row>
    <row r="294" spans="12:17" ht="14.25" customHeight="1">
      <c r="L294"/>
      <c r="Q294"/>
    </row>
    <row r="295" spans="12:17" ht="14.25" customHeight="1">
      <c r="L295"/>
      <c r="Q295"/>
    </row>
    <row r="296" spans="12:17" ht="14.25" customHeight="1">
      <c r="L296"/>
      <c r="Q296"/>
    </row>
    <row r="297" spans="12:17" ht="14.25" customHeight="1">
      <c r="L297"/>
      <c r="Q297"/>
    </row>
    <row r="298" spans="12:17" ht="14.25" customHeight="1">
      <c r="L298"/>
      <c r="Q298"/>
    </row>
    <row r="299" spans="12:17" ht="14.25" customHeight="1">
      <c r="L299"/>
      <c r="Q299"/>
    </row>
    <row r="300" spans="12:17" ht="14.25" customHeight="1">
      <c r="L300"/>
      <c r="Q300"/>
    </row>
    <row r="301" spans="12:17" ht="14.25" customHeight="1">
      <c r="Q301"/>
    </row>
    <row r="302" spans="12:17" ht="14.25" customHeight="1">
      <c r="Q302"/>
    </row>
    <row r="303" spans="12:17" ht="14.25" customHeight="1">
      <c r="Q303"/>
    </row>
    <row r="304" spans="12:17" ht="14.25" customHeight="1">
      <c r="Q304"/>
    </row>
    <row r="305" spans="17:17" ht="14.25" customHeight="1">
      <c r="Q305"/>
    </row>
    <row r="306" spans="17:17" ht="14.25" customHeight="1">
      <c r="Q306"/>
    </row>
    <row r="307" spans="17:17" ht="14.25" customHeight="1">
      <c r="Q307"/>
    </row>
    <row r="308" spans="17:17" ht="14.25" customHeight="1">
      <c r="Q308"/>
    </row>
    <row r="309" spans="17:17" ht="14.25" customHeight="1">
      <c r="Q309"/>
    </row>
    <row r="310" spans="17:17" ht="14.25" customHeight="1">
      <c r="Q310"/>
    </row>
    <row r="311" spans="17:17" ht="14.25" customHeight="1">
      <c r="Q311"/>
    </row>
    <row r="312" spans="17:17" ht="14.25" customHeight="1">
      <c r="Q312"/>
    </row>
    <row r="313" spans="17:17" ht="14.25" customHeight="1">
      <c r="Q313"/>
    </row>
    <row r="314" spans="17:17" ht="14.25" customHeight="1">
      <c r="Q314"/>
    </row>
    <row r="315" spans="17:17" ht="14.25" customHeight="1">
      <c r="Q315"/>
    </row>
    <row r="316" spans="17:17" ht="14.25" customHeight="1">
      <c r="Q316"/>
    </row>
    <row r="317" spans="17:17" ht="14.25" customHeight="1">
      <c r="Q317"/>
    </row>
    <row r="318" spans="17:17" ht="14.25" customHeight="1">
      <c r="Q318"/>
    </row>
    <row r="319" spans="17:17" ht="14.25" customHeight="1">
      <c r="Q319"/>
    </row>
    <row r="320" spans="17:17" ht="14.25" customHeight="1">
      <c r="Q320"/>
    </row>
    <row r="321" spans="17:17" ht="14.25" customHeight="1">
      <c r="Q321"/>
    </row>
    <row r="322" spans="17:17" ht="14.25" customHeight="1">
      <c r="Q322"/>
    </row>
    <row r="323" spans="17:17" ht="14.25" customHeight="1">
      <c r="Q323"/>
    </row>
    <row r="324" spans="17:17" ht="14.25" customHeight="1">
      <c r="Q324"/>
    </row>
    <row r="325" spans="17:17" ht="14.25" customHeight="1">
      <c r="Q325"/>
    </row>
    <row r="326" spans="17:17" ht="14.25" customHeight="1">
      <c r="Q326"/>
    </row>
    <row r="327" spans="17:17" ht="14.25" customHeight="1">
      <c r="Q327"/>
    </row>
    <row r="328" spans="17:17" ht="14.25" customHeight="1">
      <c r="Q328"/>
    </row>
    <row r="329" spans="17:17" ht="14.25" customHeight="1">
      <c r="Q329"/>
    </row>
    <row r="330" spans="17:17" ht="14.25" customHeight="1">
      <c r="Q330"/>
    </row>
    <row r="331" spans="17:17" ht="14.25" customHeight="1">
      <c r="Q331"/>
    </row>
    <row r="332" spans="17:17" ht="14.25" customHeight="1">
      <c r="Q332"/>
    </row>
    <row r="333" spans="17:17" ht="14.25" customHeight="1">
      <c r="Q333"/>
    </row>
    <row r="334" spans="17:17" ht="14.25" customHeight="1">
      <c r="Q334"/>
    </row>
    <row r="335" spans="17:17" ht="14.25" customHeight="1">
      <c r="Q335"/>
    </row>
    <row r="336" spans="17:17" ht="14.25" customHeight="1">
      <c r="Q336"/>
    </row>
    <row r="337" spans="17:17" ht="14.25" customHeight="1">
      <c r="Q337"/>
    </row>
    <row r="338" spans="17:17" ht="14.25" customHeight="1">
      <c r="Q338"/>
    </row>
    <row r="339" spans="17:17" ht="14.25" customHeight="1">
      <c r="Q339"/>
    </row>
    <row r="340" spans="17:17" ht="14.25" customHeight="1">
      <c r="Q340"/>
    </row>
    <row r="341" spans="17:17" ht="14.25" customHeight="1">
      <c r="Q341"/>
    </row>
    <row r="342" spans="17:17" ht="14.25" customHeight="1">
      <c r="Q342"/>
    </row>
    <row r="343" spans="17:17" ht="14.25" customHeight="1">
      <c r="Q343"/>
    </row>
    <row r="344" spans="17:17" ht="14.25" customHeight="1">
      <c r="Q344"/>
    </row>
    <row r="345" spans="17:17" ht="14.25" customHeight="1">
      <c r="Q345"/>
    </row>
    <row r="346" spans="17:17" ht="14.25" customHeight="1">
      <c r="Q346"/>
    </row>
    <row r="347" spans="17:17" ht="14.25" customHeight="1">
      <c r="Q347"/>
    </row>
    <row r="348" spans="17:17" ht="14.25" customHeight="1">
      <c r="Q348"/>
    </row>
    <row r="349" spans="17:17" ht="14.25" customHeight="1">
      <c r="Q349"/>
    </row>
    <row r="350" spans="17:17" ht="14.25" customHeight="1">
      <c r="Q350"/>
    </row>
    <row r="351" spans="17:17" ht="14.25" customHeight="1">
      <c r="Q351"/>
    </row>
    <row r="352" spans="17:17" ht="14.25" customHeight="1">
      <c r="Q352"/>
    </row>
    <row r="353" spans="17:17" ht="14.25" customHeight="1">
      <c r="Q353"/>
    </row>
    <row r="354" spans="17:17" ht="14.25" customHeight="1">
      <c r="Q354"/>
    </row>
    <row r="355" spans="17:17" ht="14.25" customHeight="1">
      <c r="Q355"/>
    </row>
    <row r="356" spans="17:17" ht="14.25" customHeight="1">
      <c r="Q356"/>
    </row>
    <row r="357" spans="17:17" ht="14.25" customHeight="1">
      <c r="Q357"/>
    </row>
    <row r="358" spans="17:17" ht="14.25" customHeight="1">
      <c r="Q358"/>
    </row>
    <row r="359" spans="17:17" ht="14.25" customHeight="1">
      <c r="Q359"/>
    </row>
    <row r="360" spans="17:17" ht="14.25" customHeight="1">
      <c r="Q360"/>
    </row>
    <row r="361" spans="17:17" ht="14.25" customHeight="1">
      <c r="Q361"/>
    </row>
    <row r="362" spans="17:17" ht="14.25" customHeight="1">
      <c r="Q362"/>
    </row>
    <row r="363" spans="17:17" ht="14.25" customHeight="1">
      <c r="Q363"/>
    </row>
    <row r="364" spans="17:17" ht="14.25" customHeight="1">
      <c r="Q364"/>
    </row>
    <row r="365" spans="17:17" ht="14.25" customHeight="1">
      <c r="Q365"/>
    </row>
    <row r="366" spans="17:17" ht="14.25" customHeight="1">
      <c r="Q366"/>
    </row>
    <row r="367" spans="17:17" ht="14.25" customHeight="1">
      <c r="Q367"/>
    </row>
    <row r="368" spans="17:17" ht="14.25" customHeight="1">
      <c r="Q368"/>
    </row>
    <row r="369" spans="17:17" ht="14.25" customHeight="1">
      <c r="Q369"/>
    </row>
    <row r="370" spans="17:17" ht="14.25" customHeight="1">
      <c r="Q370"/>
    </row>
    <row r="371" spans="17:17" ht="14.25" customHeight="1">
      <c r="Q371"/>
    </row>
    <row r="372" spans="17:17" ht="14.25" customHeight="1">
      <c r="Q372"/>
    </row>
    <row r="373" spans="17:17" ht="14.25" customHeight="1">
      <c r="Q373"/>
    </row>
    <row r="374" spans="17:17" ht="14.25" customHeight="1">
      <c r="Q374"/>
    </row>
    <row r="375" spans="17:17" ht="14.25" customHeight="1">
      <c r="Q375"/>
    </row>
    <row r="376" spans="17:17" ht="14.25" customHeight="1">
      <c r="Q376"/>
    </row>
    <row r="377" spans="17:17" ht="14.25" customHeight="1">
      <c r="Q377"/>
    </row>
    <row r="378" spans="17:17" ht="14.25" customHeight="1">
      <c r="Q378"/>
    </row>
    <row r="379" spans="17:17" ht="14.25" customHeight="1">
      <c r="Q379"/>
    </row>
    <row r="380" spans="17:17" ht="14.25" customHeight="1">
      <c r="Q380"/>
    </row>
    <row r="381" spans="17:17" ht="14.25" customHeight="1">
      <c r="Q381"/>
    </row>
    <row r="382" spans="17:17" ht="14.25" customHeight="1">
      <c r="Q382"/>
    </row>
    <row r="383" spans="17:17" ht="14.25" customHeight="1">
      <c r="Q383"/>
    </row>
    <row r="384" spans="17:17" ht="14.25" customHeight="1">
      <c r="Q384"/>
    </row>
    <row r="385" spans="17:17" ht="14.25" customHeight="1">
      <c r="Q385"/>
    </row>
    <row r="386" spans="17:17" ht="14.25" customHeight="1">
      <c r="Q386"/>
    </row>
    <row r="387" spans="17:17" ht="14.25" customHeight="1">
      <c r="Q387"/>
    </row>
    <row r="388" spans="17:17" ht="14.25" customHeight="1">
      <c r="Q388"/>
    </row>
    <row r="389" spans="17:17" ht="14.25" customHeight="1">
      <c r="Q389"/>
    </row>
    <row r="390" spans="17:17" ht="14.25" customHeight="1">
      <c r="Q390"/>
    </row>
    <row r="391" spans="17:17" ht="14.25" customHeight="1">
      <c r="Q391"/>
    </row>
    <row r="392" spans="17:17" ht="14.25" customHeight="1">
      <c r="Q392"/>
    </row>
    <row r="393" spans="17:17" ht="14.25" customHeight="1">
      <c r="Q393"/>
    </row>
    <row r="394" spans="17:17" ht="14.25" customHeight="1">
      <c r="Q394"/>
    </row>
    <row r="395" spans="17:17" ht="14.25" customHeight="1">
      <c r="Q395"/>
    </row>
    <row r="396" spans="17:17" ht="14.25" customHeight="1">
      <c r="Q396"/>
    </row>
    <row r="397" spans="17:17" ht="14.25" customHeight="1">
      <c r="Q397"/>
    </row>
    <row r="398" spans="17:17" ht="14.25" customHeight="1">
      <c r="Q398"/>
    </row>
    <row r="399" spans="17:17" ht="14.25" customHeight="1">
      <c r="Q399"/>
    </row>
    <row r="400" spans="17:17" ht="14.25" customHeight="1">
      <c r="Q400"/>
    </row>
    <row r="401" spans="17:17" ht="14.25" customHeight="1">
      <c r="Q401"/>
    </row>
    <row r="402" spans="17:17" ht="14.25" customHeight="1">
      <c r="Q402"/>
    </row>
    <row r="403" spans="17:17" ht="14.25" customHeight="1">
      <c r="Q403"/>
    </row>
    <row r="404" spans="17:17" ht="14.25" customHeight="1">
      <c r="Q404"/>
    </row>
    <row r="405" spans="17:17" ht="14.25" customHeight="1">
      <c r="Q405"/>
    </row>
    <row r="406" spans="17:17" ht="14.25" customHeight="1">
      <c r="Q406"/>
    </row>
    <row r="407" spans="17:17" ht="14.25" customHeight="1">
      <c r="Q407"/>
    </row>
    <row r="408" spans="17:17" ht="14.25" customHeight="1">
      <c r="Q408"/>
    </row>
    <row r="409" spans="17:17" ht="14.25" customHeight="1">
      <c r="Q409"/>
    </row>
    <row r="410" spans="17:17" ht="14.25" customHeight="1">
      <c r="Q410"/>
    </row>
    <row r="411" spans="17:17" ht="14.25" customHeight="1">
      <c r="Q411"/>
    </row>
    <row r="412" spans="17:17" ht="14.25" customHeight="1">
      <c r="Q412"/>
    </row>
    <row r="413" spans="17:17" ht="14.25" customHeight="1">
      <c r="Q413"/>
    </row>
    <row r="414" spans="17:17" ht="14.25" customHeight="1">
      <c r="Q414"/>
    </row>
    <row r="415" spans="17:17" ht="14.25" customHeight="1">
      <c r="Q415"/>
    </row>
    <row r="416" spans="17:17" ht="14.25" customHeight="1">
      <c r="Q416"/>
    </row>
    <row r="417" spans="17:17" ht="14.25" customHeight="1">
      <c r="Q417"/>
    </row>
    <row r="418" spans="17:17" ht="14.25" customHeight="1">
      <c r="Q418"/>
    </row>
    <row r="419" spans="17:17" ht="14.25" customHeight="1">
      <c r="Q419"/>
    </row>
    <row r="420" spans="17:17" ht="14.25" customHeight="1">
      <c r="Q420"/>
    </row>
    <row r="421" spans="17:17" ht="14.25" customHeight="1">
      <c r="Q421"/>
    </row>
    <row r="422" spans="17:17" ht="14.25" customHeight="1">
      <c r="Q422"/>
    </row>
    <row r="423" spans="17:17" ht="14.25" customHeight="1">
      <c r="Q423"/>
    </row>
    <row r="424" spans="17:17" ht="14.25" customHeight="1">
      <c r="Q424"/>
    </row>
    <row r="425" spans="17:17" ht="14.25" customHeight="1">
      <c r="Q425"/>
    </row>
    <row r="426" spans="17:17" ht="14.25" customHeight="1">
      <c r="Q426"/>
    </row>
    <row r="427" spans="17:17" ht="14.25" customHeight="1">
      <c r="Q427"/>
    </row>
    <row r="428" spans="17:17" ht="14.25" customHeight="1">
      <c r="Q428"/>
    </row>
    <row r="429" spans="17:17" ht="14.25" customHeight="1">
      <c r="Q429"/>
    </row>
    <row r="430" spans="17:17" ht="14.25" customHeight="1">
      <c r="Q430"/>
    </row>
    <row r="431" spans="17:17" ht="14.25" customHeight="1">
      <c r="Q431"/>
    </row>
    <row r="432" spans="17:17" ht="14.25" customHeight="1">
      <c r="Q432"/>
    </row>
    <row r="433" spans="17:17" ht="14.25" customHeight="1">
      <c r="Q433"/>
    </row>
    <row r="434" spans="17:17" ht="14.25" customHeight="1">
      <c r="Q434"/>
    </row>
    <row r="435" spans="17:17" ht="14.25" customHeight="1">
      <c r="Q435"/>
    </row>
    <row r="436" spans="17:17" ht="14.25" customHeight="1">
      <c r="Q436"/>
    </row>
    <row r="437" spans="17:17" ht="14.25" customHeight="1">
      <c r="Q437"/>
    </row>
    <row r="438" spans="17:17" ht="14.25" customHeight="1">
      <c r="Q438"/>
    </row>
    <row r="439" spans="17:17" ht="14.25" customHeight="1">
      <c r="Q439"/>
    </row>
    <row r="440" spans="17:17" ht="14.25" customHeight="1">
      <c r="Q440"/>
    </row>
    <row r="441" spans="17:17" ht="14.25" customHeight="1">
      <c r="Q441"/>
    </row>
    <row r="442" spans="17:17" ht="14.25" customHeight="1">
      <c r="Q442"/>
    </row>
    <row r="443" spans="17:17" ht="14.25" customHeight="1">
      <c r="Q443"/>
    </row>
    <row r="444" spans="17:17" ht="14.25" customHeight="1">
      <c r="Q444"/>
    </row>
    <row r="445" spans="17:17" ht="14.25" customHeight="1">
      <c r="Q445"/>
    </row>
    <row r="446" spans="17:17" ht="14.25" customHeight="1">
      <c r="Q446"/>
    </row>
    <row r="447" spans="17:17" ht="14.25" customHeight="1">
      <c r="Q447"/>
    </row>
    <row r="448" spans="17:17" ht="14.25" customHeight="1">
      <c r="Q448"/>
    </row>
    <row r="449" spans="17:17" ht="14.25" customHeight="1">
      <c r="Q449"/>
    </row>
    <row r="450" spans="17:17" ht="14.25" customHeight="1">
      <c r="Q450"/>
    </row>
    <row r="451" spans="17:17" ht="14.25" customHeight="1">
      <c r="Q451"/>
    </row>
    <row r="452" spans="17:17" ht="14.25" customHeight="1">
      <c r="Q452"/>
    </row>
    <row r="453" spans="17:17" ht="14.25" customHeight="1">
      <c r="Q453"/>
    </row>
    <row r="454" spans="17:17" ht="14.25" customHeight="1">
      <c r="Q454"/>
    </row>
    <row r="455" spans="17:17" ht="14.25" customHeight="1">
      <c r="Q455"/>
    </row>
    <row r="456" spans="17:17" ht="14.25" customHeight="1">
      <c r="Q456"/>
    </row>
    <row r="457" spans="17:17" ht="14.25" customHeight="1">
      <c r="Q457"/>
    </row>
    <row r="458" spans="17:17" ht="14.25" customHeight="1">
      <c r="Q458"/>
    </row>
    <row r="459" spans="17:17" ht="14.25" customHeight="1">
      <c r="Q459"/>
    </row>
    <row r="460" spans="17:17" ht="14.25" customHeight="1">
      <c r="Q460"/>
    </row>
    <row r="461" spans="17:17" ht="14.25" customHeight="1">
      <c r="Q461"/>
    </row>
    <row r="462" spans="17:17" ht="14.25" customHeight="1">
      <c r="Q462"/>
    </row>
    <row r="463" spans="17:17" ht="14.25" customHeight="1">
      <c r="Q463"/>
    </row>
    <row r="464" spans="17:17" ht="14.25" customHeight="1">
      <c r="Q464"/>
    </row>
    <row r="465" spans="17:17" ht="14.25" customHeight="1">
      <c r="Q465"/>
    </row>
    <row r="466" spans="17:17" ht="14.25" customHeight="1">
      <c r="Q466"/>
    </row>
    <row r="467" spans="17:17" ht="14.25" customHeight="1">
      <c r="Q467"/>
    </row>
    <row r="468" spans="17:17" ht="14.25" customHeight="1">
      <c r="Q468"/>
    </row>
    <row r="469" spans="17:17" ht="14.25" customHeight="1">
      <c r="Q469"/>
    </row>
    <row r="470" spans="17:17" ht="14.25" customHeight="1">
      <c r="Q470"/>
    </row>
    <row r="471" spans="17:17" ht="14.25" customHeight="1">
      <c r="Q471"/>
    </row>
    <row r="472" spans="17:17" ht="14.25" customHeight="1">
      <c r="Q472"/>
    </row>
    <row r="473" spans="17:17" ht="14.25" customHeight="1">
      <c r="Q473"/>
    </row>
    <row r="474" spans="17:17" ht="14.25" customHeight="1">
      <c r="Q474"/>
    </row>
    <row r="475" spans="17:17" ht="14.25" customHeight="1">
      <c r="Q475"/>
    </row>
    <row r="476" spans="17:17" ht="14.25" customHeight="1">
      <c r="Q476"/>
    </row>
    <row r="477" spans="17:17" ht="14.25" customHeight="1">
      <c r="Q477"/>
    </row>
    <row r="478" spans="17:17" ht="14.25" customHeight="1">
      <c r="Q478"/>
    </row>
    <row r="479" spans="17:17" ht="14.25" customHeight="1">
      <c r="Q479"/>
    </row>
    <row r="480" spans="17:17" ht="14.25" customHeight="1">
      <c r="Q480"/>
    </row>
    <row r="481" spans="17:17" ht="14.25" customHeight="1">
      <c r="Q481"/>
    </row>
    <row r="482" spans="17:17" ht="14.25" customHeight="1">
      <c r="Q482"/>
    </row>
    <row r="483" spans="17:17" ht="14.25" customHeight="1">
      <c r="Q483"/>
    </row>
    <row r="484" spans="17:17" ht="14.25" customHeight="1">
      <c r="Q484"/>
    </row>
    <row r="485" spans="17:17" ht="14.25" customHeight="1">
      <c r="Q485"/>
    </row>
    <row r="486" spans="17:17" ht="14.25" customHeight="1">
      <c r="Q486"/>
    </row>
    <row r="487" spans="17:17" ht="14.25" customHeight="1">
      <c r="Q487"/>
    </row>
    <row r="488" spans="17:17" ht="14.25" customHeight="1">
      <c r="Q488"/>
    </row>
    <row r="489" spans="17:17" ht="14.25" customHeight="1">
      <c r="Q489"/>
    </row>
    <row r="490" spans="17:17" ht="14.25" customHeight="1">
      <c r="Q490"/>
    </row>
    <row r="491" spans="17:17" ht="14.25" customHeight="1">
      <c r="Q491"/>
    </row>
    <row r="492" spans="17:17" ht="14.25" customHeight="1">
      <c r="Q492"/>
    </row>
    <row r="493" spans="17:17" ht="14.25" customHeight="1">
      <c r="Q493"/>
    </row>
    <row r="494" spans="17:17" ht="14.25" customHeight="1">
      <c r="Q494"/>
    </row>
    <row r="495" spans="17:17" ht="14.25" customHeight="1">
      <c r="Q495"/>
    </row>
    <row r="496" spans="17:17" ht="14.25" customHeight="1">
      <c r="Q496"/>
    </row>
    <row r="497" spans="17:17" ht="14.25" customHeight="1">
      <c r="Q497"/>
    </row>
    <row r="498" spans="17:17" ht="14.25" customHeight="1">
      <c r="Q498"/>
    </row>
    <row r="499" spans="17:17" ht="14.25" customHeight="1">
      <c r="Q499"/>
    </row>
    <row r="500" spans="17:17" ht="14.25" customHeight="1">
      <c r="Q500"/>
    </row>
    <row r="501" spans="17:17" ht="14.25" customHeight="1">
      <c r="Q501"/>
    </row>
    <row r="502" spans="17:17" ht="14.25" customHeight="1">
      <c r="Q502"/>
    </row>
    <row r="503" spans="17:17" ht="14.25" customHeight="1">
      <c r="Q503"/>
    </row>
    <row r="504" spans="17:17" ht="14.25" customHeight="1">
      <c r="Q504"/>
    </row>
    <row r="505" spans="17:17" ht="14.25" customHeight="1">
      <c r="Q505"/>
    </row>
    <row r="506" spans="17:17" ht="14.25" customHeight="1">
      <c r="Q506"/>
    </row>
    <row r="507" spans="17:17" ht="14.25" customHeight="1">
      <c r="Q507"/>
    </row>
    <row r="508" spans="17:17" ht="14.25" customHeight="1">
      <c r="Q508"/>
    </row>
    <row r="509" spans="17:17" ht="14.25" customHeight="1">
      <c r="Q509"/>
    </row>
    <row r="510" spans="17:17" ht="14.25" customHeight="1">
      <c r="Q510"/>
    </row>
    <row r="511" spans="17:17" ht="14.25" customHeight="1">
      <c r="Q511"/>
    </row>
    <row r="512" spans="17:17" ht="14.25" customHeight="1">
      <c r="Q512"/>
    </row>
    <row r="513" spans="17:17" ht="14.25" customHeight="1">
      <c r="Q513"/>
    </row>
    <row r="514" spans="17:17" ht="14.25" customHeight="1">
      <c r="Q514"/>
    </row>
    <row r="515" spans="17:17" ht="14.25" customHeight="1">
      <c r="Q515"/>
    </row>
    <row r="516" spans="17:17" ht="14.25" customHeight="1">
      <c r="Q516"/>
    </row>
    <row r="517" spans="17:17" ht="14.25" customHeight="1">
      <c r="Q517"/>
    </row>
    <row r="518" spans="17:17" ht="14.25" customHeight="1">
      <c r="Q518"/>
    </row>
    <row r="519" spans="17:17" ht="14.25" customHeight="1">
      <c r="Q519"/>
    </row>
    <row r="520" spans="17:17" ht="14.25" customHeight="1">
      <c r="Q520"/>
    </row>
    <row r="521" spans="17:17" ht="14.25" customHeight="1">
      <c r="Q521"/>
    </row>
    <row r="522" spans="17:17" ht="14.25" customHeight="1">
      <c r="Q522"/>
    </row>
    <row r="523" spans="17:17" ht="14.25" customHeight="1">
      <c r="Q523"/>
    </row>
    <row r="524" spans="17:17" ht="14.25" customHeight="1">
      <c r="Q524"/>
    </row>
    <row r="525" spans="17:17" ht="14.25" customHeight="1">
      <c r="Q525"/>
    </row>
    <row r="526" spans="17:17" ht="14.25" customHeight="1">
      <c r="Q526"/>
    </row>
    <row r="527" spans="17:17" ht="14.25" customHeight="1">
      <c r="Q527"/>
    </row>
    <row r="528" spans="17:17" ht="14.25" customHeight="1">
      <c r="Q528"/>
    </row>
    <row r="529" spans="17:17" ht="14.25" customHeight="1">
      <c r="Q529"/>
    </row>
    <row r="530" spans="17:17" ht="14.25" customHeight="1">
      <c r="Q530"/>
    </row>
    <row r="531" spans="17:17" ht="14.25" customHeight="1">
      <c r="Q531"/>
    </row>
    <row r="532" spans="17:17" ht="14.25" customHeight="1">
      <c r="Q532"/>
    </row>
    <row r="533" spans="17:17" ht="14.25" customHeight="1">
      <c r="Q533"/>
    </row>
    <row r="534" spans="17:17" ht="14.25" customHeight="1">
      <c r="Q534"/>
    </row>
    <row r="535" spans="17:17" ht="14.25" customHeight="1">
      <c r="Q535"/>
    </row>
    <row r="536" spans="17:17" ht="14.25" customHeight="1">
      <c r="Q536"/>
    </row>
    <row r="537" spans="17:17" ht="14.25" customHeight="1">
      <c r="Q537"/>
    </row>
    <row r="538" spans="17:17" ht="14.25" customHeight="1">
      <c r="Q538"/>
    </row>
    <row r="539" spans="17:17" ht="14.25" customHeight="1">
      <c r="Q539"/>
    </row>
    <row r="540" spans="17:17" ht="14.25" customHeight="1">
      <c r="Q540"/>
    </row>
    <row r="541" spans="17:17" ht="14.25" customHeight="1">
      <c r="Q541"/>
    </row>
    <row r="542" spans="17:17" ht="14.25" customHeight="1">
      <c r="Q542"/>
    </row>
    <row r="543" spans="17:17" ht="14.25" customHeight="1">
      <c r="Q543"/>
    </row>
    <row r="544" spans="17:17" ht="14.25" customHeight="1">
      <c r="Q544"/>
    </row>
    <row r="545" spans="17:17" ht="14.25" customHeight="1">
      <c r="Q545"/>
    </row>
    <row r="546" spans="17:17" ht="14.25" customHeight="1">
      <c r="Q546"/>
    </row>
    <row r="547" spans="17:17" ht="14.25" customHeight="1">
      <c r="Q547"/>
    </row>
    <row r="548" spans="17:17" ht="14.25" customHeight="1">
      <c r="Q548"/>
    </row>
    <row r="549" spans="17:17" ht="14.25" customHeight="1">
      <c r="Q549"/>
    </row>
    <row r="550" spans="17:17" ht="14.25" customHeight="1">
      <c r="Q550"/>
    </row>
    <row r="551" spans="17:17" ht="14.25" customHeight="1">
      <c r="Q551"/>
    </row>
    <row r="552" spans="17:17" ht="14.25" customHeight="1">
      <c r="Q552"/>
    </row>
    <row r="553" spans="17:17" ht="14.25" customHeight="1">
      <c r="Q553"/>
    </row>
    <row r="554" spans="17:17" ht="14.25" customHeight="1">
      <c r="Q554"/>
    </row>
    <row r="555" spans="17:17" ht="14.25" customHeight="1">
      <c r="Q555"/>
    </row>
    <row r="556" spans="17:17" ht="14.25" customHeight="1">
      <c r="Q556"/>
    </row>
    <row r="557" spans="17:17" ht="14.25" customHeight="1">
      <c r="Q557"/>
    </row>
    <row r="558" spans="17:17" ht="14.25" customHeight="1">
      <c r="Q558"/>
    </row>
    <row r="559" spans="17:17" ht="14.25" customHeight="1">
      <c r="Q559"/>
    </row>
    <row r="560" spans="17:17" ht="14.25" customHeight="1">
      <c r="Q560"/>
    </row>
    <row r="561" spans="17:17" ht="14.25" customHeight="1">
      <c r="Q561"/>
    </row>
    <row r="562" spans="17:17" ht="14.25" customHeight="1">
      <c r="Q562"/>
    </row>
    <row r="563" spans="17:17" ht="14.25" customHeight="1">
      <c r="Q563"/>
    </row>
    <row r="564" spans="17:17" ht="14.25" customHeight="1">
      <c r="Q564"/>
    </row>
    <row r="565" spans="17:17" ht="14.25" customHeight="1">
      <c r="Q565"/>
    </row>
    <row r="566" spans="17:17" ht="14.25" customHeight="1">
      <c r="Q566"/>
    </row>
    <row r="567" spans="17:17" ht="14.25" customHeight="1">
      <c r="Q567"/>
    </row>
    <row r="568" spans="17:17" ht="14.25" customHeight="1">
      <c r="Q568"/>
    </row>
    <row r="569" spans="17:17" ht="14.25" customHeight="1">
      <c r="Q569"/>
    </row>
    <row r="570" spans="17:17" ht="14.25" customHeight="1">
      <c r="Q570"/>
    </row>
    <row r="571" spans="17:17" ht="14.25" customHeight="1">
      <c r="Q571"/>
    </row>
    <row r="572" spans="17:17" ht="14.25" customHeight="1">
      <c r="Q572"/>
    </row>
    <row r="573" spans="17:17" ht="14.25" customHeight="1">
      <c r="Q573"/>
    </row>
    <row r="574" spans="17:17" ht="14.25" customHeight="1">
      <c r="Q574"/>
    </row>
    <row r="575" spans="17:17" ht="14.25" customHeight="1">
      <c r="Q575"/>
    </row>
    <row r="576" spans="17:17" ht="14.25" customHeight="1">
      <c r="Q576"/>
    </row>
    <row r="577" spans="17:17" ht="14.25" customHeight="1">
      <c r="Q577"/>
    </row>
    <row r="578" spans="17:17" ht="14.25" customHeight="1">
      <c r="Q578"/>
    </row>
    <row r="579" spans="17:17" ht="14.25" customHeight="1">
      <c r="Q579"/>
    </row>
    <row r="580" spans="17:17" ht="14.25" customHeight="1">
      <c r="Q580"/>
    </row>
    <row r="581" spans="17:17" ht="14.25" customHeight="1">
      <c r="Q581"/>
    </row>
    <row r="582" spans="17:17" ht="14.25" customHeight="1">
      <c r="Q582"/>
    </row>
    <row r="583" spans="17:17" ht="14.25" customHeight="1">
      <c r="Q583"/>
    </row>
    <row r="584" spans="17:17" ht="14.25" customHeight="1">
      <c r="Q584"/>
    </row>
    <row r="585" spans="17:17" ht="14.25" customHeight="1">
      <c r="Q585"/>
    </row>
    <row r="586" spans="17:17" ht="14.25" customHeight="1">
      <c r="Q586"/>
    </row>
    <row r="587" spans="17:17" ht="14.25" customHeight="1">
      <c r="Q587"/>
    </row>
    <row r="588" spans="17:17" ht="14.25" customHeight="1">
      <c r="Q588"/>
    </row>
    <row r="589" spans="17:17" ht="14.25" customHeight="1">
      <c r="Q589"/>
    </row>
    <row r="590" spans="17:17" ht="14.25" customHeight="1">
      <c r="Q590"/>
    </row>
    <row r="591" spans="17:17" ht="14.25" customHeight="1">
      <c r="Q591"/>
    </row>
    <row r="592" spans="17:17" ht="14.25" customHeight="1">
      <c r="Q592"/>
    </row>
    <row r="593" spans="17:17" ht="14.25" customHeight="1">
      <c r="Q593"/>
    </row>
    <row r="594" spans="17:17" ht="14.25" customHeight="1">
      <c r="Q594"/>
    </row>
    <row r="595" spans="17:17" ht="14.25" customHeight="1">
      <c r="Q595"/>
    </row>
    <row r="596" spans="17:17" ht="14.25" customHeight="1">
      <c r="Q596"/>
    </row>
    <row r="597" spans="17:17" ht="14.25" customHeight="1">
      <c r="Q597"/>
    </row>
    <row r="598" spans="17:17" ht="14.25" customHeight="1">
      <c r="Q598"/>
    </row>
    <row r="599" spans="17:17" ht="14.25" customHeight="1">
      <c r="Q599"/>
    </row>
    <row r="600" spans="17:17" ht="14.25" customHeight="1">
      <c r="Q600"/>
    </row>
    <row r="601" spans="17:17" ht="14.25" customHeight="1">
      <c r="Q601"/>
    </row>
    <row r="602" spans="17:17" ht="14.25" customHeight="1">
      <c r="Q602"/>
    </row>
    <row r="603" spans="17:17" ht="14.25" customHeight="1">
      <c r="Q603"/>
    </row>
    <row r="604" spans="17:17" ht="14.25" customHeight="1">
      <c r="Q604"/>
    </row>
    <row r="605" spans="17:17" ht="14.25" customHeight="1">
      <c r="Q605"/>
    </row>
    <row r="606" spans="17:17" ht="14.25" customHeight="1">
      <c r="Q606"/>
    </row>
    <row r="607" spans="17:17" ht="14.25" customHeight="1">
      <c r="Q607"/>
    </row>
    <row r="608" spans="17:17" ht="14.25" customHeight="1">
      <c r="Q608"/>
    </row>
    <row r="609" spans="17:17" ht="14.25" customHeight="1">
      <c r="Q609"/>
    </row>
    <row r="610" spans="17:17" ht="14.25" customHeight="1">
      <c r="Q610"/>
    </row>
    <row r="611" spans="17:17" ht="14.25" customHeight="1">
      <c r="Q611"/>
    </row>
    <row r="612" spans="17:17" ht="14.25" customHeight="1">
      <c r="Q612"/>
    </row>
    <row r="613" spans="17:17" ht="14.25" customHeight="1">
      <c r="Q613"/>
    </row>
    <row r="614" spans="17:17" ht="14.25" customHeight="1">
      <c r="Q614"/>
    </row>
    <row r="615" spans="17:17" ht="14.25" customHeight="1">
      <c r="Q615"/>
    </row>
    <row r="616" spans="17:17" ht="14.25" customHeight="1">
      <c r="Q616"/>
    </row>
    <row r="617" spans="17:17" ht="14.25" customHeight="1">
      <c r="Q617"/>
    </row>
    <row r="618" spans="17:17" ht="14.25" customHeight="1">
      <c r="Q618"/>
    </row>
    <row r="619" spans="17:17" ht="14.25" customHeight="1">
      <c r="Q619"/>
    </row>
    <row r="620" spans="17:17" ht="14.25" customHeight="1">
      <c r="Q620"/>
    </row>
    <row r="621" spans="17:17" ht="14.25" customHeight="1">
      <c r="Q621"/>
    </row>
    <row r="622" spans="17:17" ht="14.25" customHeight="1">
      <c r="Q622"/>
    </row>
    <row r="623" spans="17:17" ht="14.25" customHeight="1">
      <c r="Q623"/>
    </row>
    <row r="624" spans="17:17" ht="14.25" customHeight="1">
      <c r="Q624"/>
    </row>
    <row r="625" spans="17:17" ht="14.25" customHeight="1">
      <c r="Q625"/>
    </row>
    <row r="626" spans="17:17" ht="14.25" customHeight="1">
      <c r="Q626"/>
    </row>
    <row r="627" spans="17:17" ht="14.25" customHeight="1">
      <c r="Q627"/>
    </row>
    <row r="628" spans="17:17" ht="14.25" customHeight="1">
      <c r="Q628"/>
    </row>
    <row r="629" spans="17:17" ht="14.25" customHeight="1">
      <c r="Q629"/>
    </row>
    <row r="630" spans="17:17" ht="14.25" customHeight="1">
      <c r="Q630"/>
    </row>
    <row r="631" spans="17:17" ht="14.25" customHeight="1">
      <c r="Q631"/>
    </row>
    <row r="632" spans="17:17" ht="14.25" customHeight="1">
      <c r="Q632"/>
    </row>
    <row r="633" spans="17:17" ht="14.25" customHeight="1">
      <c r="Q633"/>
    </row>
    <row r="634" spans="17:17" ht="14.25" customHeight="1">
      <c r="Q634"/>
    </row>
    <row r="635" spans="17:17" ht="14.25" customHeight="1">
      <c r="Q635"/>
    </row>
    <row r="636" spans="17:17" ht="14.25" customHeight="1">
      <c r="Q636"/>
    </row>
    <row r="637" spans="17:17" ht="14.25" customHeight="1">
      <c r="Q637"/>
    </row>
    <row r="638" spans="17:17" ht="14.25" customHeight="1">
      <c r="Q638"/>
    </row>
    <row r="639" spans="17:17" ht="14.25" customHeight="1">
      <c r="Q639"/>
    </row>
    <row r="640" spans="17:17" ht="14.25" customHeight="1">
      <c r="Q640"/>
    </row>
    <row r="641" spans="17:17" ht="14.25" customHeight="1">
      <c r="Q641"/>
    </row>
    <row r="642" spans="17:17" ht="14.25" customHeight="1">
      <c r="Q642"/>
    </row>
    <row r="643" spans="17:17" ht="14.25" customHeight="1">
      <c r="Q643"/>
    </row>
    <row r="644" spans="17:17" ht="14.25" customHeight="1">
      <c r="Q644"/>
    </row>
    <row r="645" spans="17:17" ht="14.25" customHeight="1">
      <c r="Q645"/>
    </row>
    <row r="646" spans="17:17" ht="14.25" customHeight="1">
      <c r="Q646"/>
    </row>
    <row r="647" spans="17:17" ht="14.25" customHeight="1">
      <c r="Q647"/>
    </row>
    <row r="648" spans="17:17" ht="14.25" customHeight="1">
      <c r="Q648"/>
    </row>
    <row r="649" spans="17:17" ht="14.25" customHeight="1">
      <c r="Q649"/>
    </row>
    <row r="650" spans="17:17" ht="14.25" customHeight="1">
      <c r="Q650"/>
    </row>
    <row r="651" spans="17:17" ht="14.25" customHeight="1">
      <c r="Q651"/>
    </row>
    <row r="652" spans="17:17" ht="14.25" customHeight="1">
      <c r="Q652"/>
    </row>
    <row r="653" spans="17:17" ht="14.25" customHeight="1">
      <c r="Q653"/>
    </row>
    <row r="654" spans="17:17" ht="14.25" customHeight="1">
      <c r="Q654"/>
    </row>
    <row r="655" spans="17:17" ht="14.25" customHeight="1">
      <c r="Q655"/>
    </row>
    <row r="656" spans="17:17" ht="14.25" customHeight="1">
      <c r="Q656"/>
    </row>
    <row r="657" spans="17:17" ht="14.25" customHeight="1">
      <c r="Q657"/>
    </row>
    <row r="658" spans="17:17" ht="14.25" customHeight="1">
      <c r="Q658"/>
    </row>
    <row r="659" spans="17:17" ht="14.25" customHeight="1">
      <c r="Q659"/>
    </row>
    <row r="660" spans="17:17" ht="14.25" customHeight="1">
      <c r="Q660"/>
    </row>
    <row r="661" spans="17:17" ht="14.25" customHeight="1">
      <c r="Q661"/>
    </row>
    <row r="662" spans="17:17" ht="14.25" customHeight="1">
      <c r="Q662"/>
    </row>
    <row r="663" spans="17:17" ht="14.25" customHeight="1">
      <c r="Q663"/>
    </row>
    <row r="664" spans="17:17" ht="14.25" customHeight="1">
      <c r="Q664"/>
    </row>
    <row r="665" spans="17:17" ht="14.25" customHeight="1">
      <c r="Q665"/>
    </row>
    <row r="666" spans="17:17" ht="14.25" customHeight="1">
      <c r="Q666"/>
    </row>
    <row r="667" spans="17:17" ht="14.25" customHeight="1">
      <c r="Q667"/>
    </row>
    <row r="668" spans="17:17" ht="14.25" customHeight="1">
      <c r="Q668"/>
    </row>
    <row r="669" spans="17:17" ht="14.25" customHeight="1">
      <c r="Q669"/>
    </row>
    <row r="670" spans="17:17" ht="14.25" customHeight="1">
      <c r="Q670"/>
    </row>
    <row r="671" spans="17:17" ht="14.25" customHeight="1">
      <c r="Q671"/>
    </row>
    <row r="672" spans="17:17" ht="14.25" customHeight="1">
      <c r="Q672"/>
    </row>
    <row r="673" spans="17:17" ht="14.25" customHeight="1">
      <c r="Q673"/>
    </row>
    <row r="674" spans="17:17" ht="14.25" customHeight="1">
      <c r="Q674"/>
    </row>
    <row r="675" spans="17:17" ht="14.25" customHeight="1">
      <c r="Q675"/>
    </row>
    <row r="676" spans="17:17" ht="14.25" customHeight="1">
      <c r="Q676"/>
    </row>
    <row r="677" spans="17:17" ht="14.25" customHeight="1">
      <c r="Q677"/>
    </row>
    <row r="678" spans="17:17" ht="14.25" customHeight="1">
      <c r="Q678"/>
    </row>
    <row r="679" spans="17:17" ht="14.25" customHeight="1">
      <c r="Q679"/>
    </row>
    <row r="680" spans="17:17" ht="14.25" customHeight="1">
      <c r="Q680"/>
    </row>
    <row r="681" spans="17:17" ht="14.25" customHeight="1">
      <c r="Q681"/>
    </row>
    <row r="682" spans="17:17" ht="14.25" customHeight="1">
      <c r="Q682"/>
    </row>
    <row r="683" spans="17:17" ht="14.25" customHeight="1">
      <c r="Q683"/>
    </row>
    <row r="684" spans="17:17" ht="14.25" customHeight="1">
      <c r="Q684"/>
    </row>
    <row r="685" spans="17:17" ht="14.25" customHeight="1">
      <c r="Q685"/>
    </row>
    <row r="686" spans="17:17" ht="14.25" customHeight="1">
      <c r="Q686"/>
    </row>
    <row r="687" spans="17:17" ht="14.25" customHeight="1">
      <c r="Q687"/>
    </row>
    <row r="688" spans="17:17" ht="14.25" customHeight="1">
      <c r="Q688"/>
    </row>
    <row r="689" spans="17:17" ht="14.25" customHeight="1">
      <c r="Q689"/>
    </row>
    <row r="690" spans="17:17" ht="14.25" customHeight="1">
      <c r="Q690"/>
    </row>
    <row r="691" spans="17:17" ht="14.25" customHeight="1">
      <c r="Q691"/>
    </row>
    <row r="692" spans="17:17" ht="14.25" customHeight="1">
      <c r="Q692"/>
    </row>
    <row r="693" spans="17:17" ht="14.25" customHeight="1">
      <c r="Q693"/>
    </row>
    <row r="694" spans="17:17" ht="14.25" customHeight="1">
      <c r="Q694"/>
    </row>
    <row r="695" spans="17:17" ht="14.25" customHeight="1">
      <c r="Q695"/>
    </row>
    <row r="696" spans="17:17" ht="14.25" customHeight="1">
      <c r="Q696"/>
    </row>
    <row r="697" spans="17:17" ht="14.25" customHeight="1">
      <c r="Q697"/>
    </row>
    <row r="698" spans="17:17" ht="14.25" customHeight="1">
      <c r="Q698"/>
    </row>
    <row r="699" spans="17:17" ht="14.25" customHeight="1">
      <c r="Q699"/>
    </row>
    <row r="700" spans="17:17" ht="14.25" customHeight="1">
      <c r="Q700"/>
    </row>
    <row r="701" spans="17:17" ht="14.25" customHeight="1">
      <c r="Q701"/>
    </row>
    <row r="702" spans="17:17" ht="14.25" customHeight="1">
      <c r="Q702"/>
    </row>
    <row r="703" spans="17:17" ht="14.25" customHeight="1">
      <c r="Q703"/>
    </row>
    <row r="704" spans="17:17" ht="14.25" customHeight="1">
      <c r="Q704"/>
    </row>
    <row r="705" spans="17:17" ht="14.25" customHeight="1">
      <c r="Q705"/>
    </row>
    <row r="706" spans="17:17" ht="14.25" customHeight="1">
      <c r="Q706"/>
    </row>
    <row r="707" spans="17:17" ht="14.25" customHeight="1">
      <c r="Q707"/>
    </row>
    <row r="708" spans="17:17" ht="14.25" customHeight="1">
      <c r="Q708"/>
    </row>
    <row r="709" spans="17:17" ht="14.25" customHeight="1">
      <c r="Q709"/>
    </row>
    <row r="710" spans="17:17" ht="14.25" customHeight="1">
      <c r="Q710"/>
    </row>
    <row r="711" spans="17:17" ht="14.25" customHeight="1">
      <c r="Q711"/>
    </row>
    <row r="712" spans="17:17" ht="14.25" customHeight="1">
      <c r="Q712"/>
    </row>
    <row r="713" spans="17:17" ht="14.25" customHeight="1">
      <c r="Q713"/>
    </row>
    <row r="714" spans="17:17" ht="14.25" customHeight="1">
      <c r="Q714"/>
    </row>
    <row r="715" spans="17:17" ht="14.25" customHeight="1">
      <c r="Q715"/>
    </row>
    <row r="716" spans="17:17" ht="14.25" customHeight="1">
      <c r="Q716"/>
    </row>
    <row r="717" spans="17:17" ht="14.25" customHeight="1">
      <c r="Q717"/>
    </row>
    <row r="718" spans="17:17" ht="14.25" customHeight="1">
      <c r="Q718"/>
    </row>
    <row r="719" spans="17:17" ht="14.25" customHeight="1">
      <c r="Q719"/>
    </row>
    <row r="720" spans="17:17" ht="14.25" customHeight="1">
      <c r="Q720"/>
    </row>
    <row r="721" spans="17:17" ht="14.25" customHeight="1">
      <c r="Q721"/>
    </row>
    <row r="722" spans="17:17" ht="14.25" customHeight="1">
      <c r="Q722"/>
    </row>
    <row r="723" spans="17:17" ht="14.25" customHeight="1">
      <c r="Q723"/>
    </row>
    <row r="724" spans="17:17" ht="14.25" customHeight="1">
      <c r="Q724"/>
    </row>
    <row r="725" spans="17:17" ht="14.25" customHeight="1">
      <c r="Q725"/>
    </row>
    <row r="726" spans="17:17" ht="14.25" customHeight="1">
      <c r="Q726"/>
    </row>
    <row r="727" spans="17:17" ht="14.25" customHeight="1">
      <c r="Q727"/>
    </row>
    <row r="728" spans="17:17" ht="14.25" customHeight="1">
      <c r="Q728"/>
    </row>
    <row r="729" spans="17:17" ht="14.25" customHeight="1">
      <c r="Q729"/>
    </row>
    <row r="730" spans="17:17" ht="14.25" customHeight="1">
      <c r="Q730"/>
    </row>
    <row r="731" spans="17:17" ht="14.25" customHeight="1">
      <c r="Q731"/>
    </row>
    <row r="732" spans="17:17" ht="14.25" customHeight="1">
      <c r="Q732"/>
    </row>
    <row r="733" spans="17:17" ht="14.25" customHeight="1">
      <c r="Q733"/>
    </row>
    <row r="734" spans="17:17" ht="14.25" customHeight="1">
      <c r="Q734"/>
    </row>
    <row r="735" spans="17:17" ht="14.25" customHeight="1">
      <c r="Q735"/>
    </row>
    <row r="736" spans="17:17" ht="14.25" customHeight="1">
      <c r="Q736"/>
    </row>
    <row r="737" spans="17:17" ht="14.25" customHeight="1">
      <c r="Q737"/>
    </row>
    <row r="738" spans="17:17" ht="14.25" customHeight="1">
      <c r="Q738"/>
    </row>
    <row r="739" spans="17:17" ht="14.25" customHeight="1">
      <c r="Q739"/>
    </row>
    <row r="740" spans="17:17" ht="14.25" customHeight="1">
      <c r="Q740"/>
    </row>
    <row r="741" spans="17:17" ht="14.25" customHeight="1">
      <c r="Q741"/>
    </row>
    <row r="742" spans="17:17" ht="14.25" customHeight="1">
      <c r="Q742"/>
    </row>
    <row r="743" spans="17:17" ht="14.25" customHeight="1">
      <c r="Q743"/>
    </row>
    <row r="744" spans="17:17" ht="14.25" customHeight="1">
      <c r="Q744"/>
    </row>
    <row r="745" spans="17:17" ht="14.25" customHeight="1">
      <c r="Q745"/>
    </row>
    <row r="746" spans="17:17" ht="14.25" customHeight="1">
      <c r="Q746"/>
    </row>
    <row r="747" spans="17:17" ht="14.25" customHeight="1">
      <c r="Q747"/>
    </row>
    <row r="748" spans="17:17" ht="14.25" customHeight="1">
      <c r="Q748"/>
    </row>
    <row r="749" spans="17:17" ht="14.25" customHeight="1">
      <c r="Q749"/>
    </row>
    <row r="750" spans="17:17" ht="14.25" customHeight="1">
      <c r="Q750"/>
    </row>
    <row r="751" spans="17:17" ht="14.25" customHeight="1">
      <c r="Q751"/>
    </row>
    <row r="752" spans="17:17" ht="14.25" customHeight="1">
      <c r="Q752"/>
    </row>
    <row r="753" spans="17:17" ht="14.25" customHeight="1">
      <c r="Q753"/>
    </row>
    <row r="754" spans="17:17" ht="14.25" customHeight="1">
      <c r="Q754"/>
    </row>
    <row r="755" spans="17:17" ht="14.25" customHeight="1">
      <c r="Q755"/>
    </row>
    <row r="756" spans="17:17" ht="14.25" customHeight="1">
      <c r="Q756"/>
    </row>
    <row r="757" spans="17:17" ht="14.25" customHeight="1">
      <c r="Q757"/>
    </row>
    <row r="758" spans="17:17" ht="14.25" customHeight="1">
      <c r="Q758"/>
    </row>
    <row r="759" spans="17:17" ht="14.25" customHeight="1">
      <c r="Q759"/>
    </row>
    <row r="760" spans="17:17" ht="14.25" customHeight="1">
      <c r="Q760"/>
    </row>
    <row r="761" spans="17:17" ht="14.25" customHeight="1">
      <c r="Q761"/>
    </row>
    <row r="762" spans="17:17" ht="14.25" customHeight="1">
      <c r="Q762"/>
    </row>
    <row r="763" spans="17:17" ht="14.25" customHeight="1">
      <c r="Q763"/>
    </row>
    <row r="764" spans="17:17" ht="14.25" customHeight="1">
      <c r="Q764"/>
    </row>
    <row r="765" spans="17:17" ht="14.25" customHeight="1">
      <c r="Q765"/>
    </row>
    <row r="766" spans="17:17" ht="14.25" customHeight="1">
      <c r="Q766"/>
    </row>
    <row r="767" spans="17:17" ht="14.25" customHeight="1">
      <c r="Q767"/>
    </row>
    <row r="768" spans="17:17" ht="14.25" customHeight="1">
      <c r="Q768"/>
    </row>
    <row r="769" spans="17:17" ht="14.25" customHeight="1">
      <c r="Q769"/>
    </row>
    <row r="770" spans="17:17" ht="14.25" customHeight="1">
      <c r="Q770"/>
    </row>
    <row r="771" spans="17:17" ht="14.25" customHeight="1">
      <c r="Q771"/>
    </row>
    <row r="772" spans="17:17" ht="14.25" customHeight="1">
      <c r="Q772"/>
    </row>
    <row r="773" spans="17:17" ht="14.25" customHeight="1">
      <c r="Q773"/>
    </row>
    <row r="774" spans="17:17" ht="14.25" customHeight="1">
      <c r="Q774"/>
    </row>
    <row r="775" spans="17:17" ht="14.25" customHeight="1">
      <c r="Q775"/>
    </row>
    <row r="776" spans="17:17" ht="14.25" customHeight="1">
      <c r="Q776"/>
    </row>
    <row r="777" spans="17:17" ht="14.25" customHeight="1">
      <c r="Q777"/>
    </row>
    <row r="778" spans="17:17" ht="14.25" customHeight="1">
      <c r="Q778"/>
    </row>
    <row r="779" spans="17:17" ht="14.25" customHeight="1">
      <c r="Q779"/>
    </row>
    <row r="780" spans="17:17" ht="14.25" customHeight="1">
      <c r="Q780"/>
    </row>
    <row r="781" spans="17:17" ht="14.25" customHeight="1">
      <c r="Q781"/>
    </row>
    <row r="782" spans="17:17" ht="14.25" customHeight="1">
      <c r="Q782"/>
    </row>
    <row r="783" spans="17:17" ht="14.25" customHeight="1">
      <c r="Q783"/>
    </row>
    <row r="784" spans="17:17" ht="14.25" customHeight="1">
      <c r="Q784"/>
    </row>
    <row r="785" spans="17:17" ht="14.25" customHeight="1">
      <c r="Q785"/>
    </row>
    <row r="786" spans="17:17" ht="14.25" customHeight="1">
      <c r="Q786"/>
    </row>
    <row r="787" spans="17:17" ht="14.25" customHeight="1">
      <c r="Q787"/>
    </row>
    <row r="788" spans="17:17" ht="14.25" customHeight="1">
      <c r="Q788"/>
    </row>
    <row r="789" spans="17:17" ht="14.25" customHeight="1">
      <c r="Q789"/>
    </row>
    <row r="790" spans="17:17" ht="14.25" customHeight="1">
      <c r="Q790"/>
    </row>
    <row r="791" spans="17:17" ht="14.25" customHeight="1">
      <c r="Q791"/>
    </row>
    <row r="792" spans="17:17" ht="14.25" customHeight="1">
      <c r="Q792"/>
    </row>
    <row r="793" spans="17:17" ht="14.25" customHeight="1">
      <c r="Q793"/>
    </row>
    <row r="794" spans="17:17" ht="14.25" customHeight="1">
      <c r="Q794"/>
    </row>
    <row r="795" spans="17:17" ht="14.25" customHeight="1">
      <c r="Q795"/>
    </row>
    <row r="796" spans="17:17" ht="14.25" customHeight="1">
      <c r="Q796"/>
    </row>
    <row r="797" spans="17:17" ht="14.25" customHeight="1">
      <c r="Q797"/>
    </row>
    <row r="798" spans="17:17" ht="14.25" customHeight="1">
      <c r="Q798"/>
    </row>
    <row r="799" spans="17:17" ht="14.25" customHeight="1">
      <c r="Q799"/>
    </row>
    <row r="800" spans="17:17" ht="14.25" customHeight="1">
      <c r="Q800"/>
    </row>
    <row r="801" spans="17:17" ht="14.25" customHeight="1">
      <c r="Q801"/>
    </row>
    <row r="802" spans="17:17" ht="14.25" customHeight="1">
      <c r="Q802"/>
    </row>
    <row r="803" spans="17:17" ht="14.25" customHeight="1">
      <c r="Q803"/>
    </row>
    <row r="804" spans="17:17" ht="14.25" customHeight="1">
      <c r="Q804"/>
    </row>
    <row r="805" spans="17:17" ht="14.25" customHeight="1">
      <c r="Q805"/>
    </row>
    <row r="806" spans="17:17" ht="14.25" customHeight="1">
      <c r="Q806"/>
    </row>
    <row r="807" spans="17:17" ht="14.25" customHeight="1">
      <c r="Q807"/>
    </row>
    <row r="808" spans="17:17" ht="14.25" customHeight="1">
      <c r="Q808"/>
    </row>
    <row r="809" spans="17:17" ht="14.25" customHeight="1">
      <c r="Q809"/>
    </row>
    <row r="810" spans="17:17" ht="14.25" customHeight="1">
      <c r="Q810"/>
    </row>
    <row r="811" spans="17:17" ht="14.25" customHeight="1">
      <c r="Q811"/>
    </row>
    <row r="812" spans="17:17" ht="14.25" customHeight="1">
      <c r="Q812"/>
    </row>
    <row r="813" spans="17:17" ht="14.25" customHeight="1">
      <c r="Q813"/>
    </row>
    <row r="814" spans="17:17" ht="14.25" customHeight="1">
      <c r="Q814"/>
    </row>
    <row r="815" spans="17:17" ht="14.25" customHeight="1">
      <c r="Q815"/>
    </row>
    <row r="816" spans="17:17" ht="14.25" customHeight="1">
      <c r="Q816"/>
    </row>
    <row r="817" spans="17:17" ht="14.25" customHeight="1">
      <c r="Q817"/>
    </row>
    <row r="818" spans="17:17" ht="14.25" customHeight="1">
      <c r="Q818"/>
    </row>
    <row r="819" spans="17:17" ht="14.25" customHeight="1">
      <c r="Q819"/>
    </row>
    <row r="820" spans="17:17" ht="14.25" customHeight="1">
      <c r="Q820"/>
    </row>
    <row r="821" spans="17:17" ht="14.25" customHeight="1">
      <c r="Q821"/>
    </row>
    <row r="822" spans="17:17" ht="14.25" customHeight="1">
      <c r="Q822"/>
    </row>
    <row r="823" spans="17:17" ht="14.25" customHeight="1">
      <c r="Q823"/>
    </row>
    <row r="824" spans="17:17" ht="14.25" customHeight="1">
      <c r="Q824"/>
    </row>
    <row r="825" spans="17:17" ht="14.25" customHeight="1">
      <c r="Q825"/>
    </row>
    <row r="826" spans="17:17" ht="14.25" customHeight="1">
      <c r="Q826"/>
    </row>
    <row r="827" spans="17:17" ht="14.25" customHeight="1">
      <c r="Q827"/>
    </row>
    <row r="828" spans="17:17" ht="14.25" customHeight="1">
      <c r="Q828"/>
    </row>
    <row r="829" spans="17:17" ht="14.25" customHeight="1">
      <c r="Q829"/>
    </row>
    <row r="830" spans="17:17" ht="14.25" customHeight="1">
      <c r="Q830"/>
    </row>
    <row r="831" spans="17:17" ht="14.25" customHeight="1">
      <c r="Q831"/>
    </row>
    <row r="832" spans="17:17" ht="14.25" customHeight="1">
      <c r="Q832"/>
    </row>
    <row r="833" spans="17:17" ht="14.25" customHeight="1">
      <c r="Q833"/>
    </row>
    <row r="834" spans="17:17" ht="14.25" customHeight="1">
      <c r="Q834"/>
    </row>
    <row r="835" spans="17:17" ht="14.25" customHeight="1">
      <c r="Q835"/>
    </row>
    <row r="836" spans="17:17" ht="14.25" customHeight="1">
      <c r="Q836"/>
    </row>
    <row r="837" spans="17:17" ht="14.25" customHeight="1">
      <c r="Q837"/>
    </row>
    <row r="838" spans="17:17" ht="14.25" customHeight="1">
      <c r="Q838"/>
    </row>
    <row r="839" spans="17:17" ht="14.25" customHeight="1">
      <c r="Q839"/>
    </row>
    <row r="840" spans="17:17" ht="14.25" customHeight="1">
      <c r="Q840"/>
    </row>
    <row r="841" spans="17:17" ht="14.25" customHeight="1">
      <c r="Q841"/>
    </row>
    <row r="842" spans="17:17" ht="14.25" customHeight="1">
      <c r="Q842"/>
    </row>
    <row r="843" spans="17:17" ht="14.25" customHeight="1">
      <c r="Q843"/>
    </row>
    <row r="844" spans="17:17" ht="14.25" customHeight="1">
      <c r="Q844"/>
    </row>
    <row r="845" spans="17:17" ht="14.25" customHeight="1">
      <c r="Q845"/>
    </row>
    <row r="846" spans="17:17" ht="14.25" customHeight="1">
      <c r="Q846"/>
    </row>
    <row r="847" spans="17:17" ht="14.25" customHeight="1">
      <c r="Q847"/>
    </row>
    <row r="848" spans="17:17" ht="14.25" customHeight="1">
      <c r="Q848"/>
    </row>
    <row r="849" spans="17:17" ht="14.25" customHeight="1">
      <c r="Q849"/>
    </row>
    <row r="850" spans="17:17" ht="14.25" customHeight="1">
      <c r="Q850"/>
    </row>
    <row r="851" spans="17:17" ht="14.25" customHeight="1">
      <c r="Q851"/>
    </row>
    <row r="852" spans="17:17" ht="14.25" customHeight="1">
      <c r="Q852"/>
    </row>
    <row r="853" spans="17:17" ht="14.25" customHeight="1">
      <c r="Q853"/>
    </row>
    <row r="854" spans="17:17" ht="14.25" customHeight="1">
      <c r="Q854"/>
    </row>
    <row r="855" spans="17:17" ht="14.25" customHeight="1">
      <c r="Q855"/>
    </row>
    <row r="856" spans="17:17" ht="14.25" customHeight="1">
      <c r="Q856"/>
    </row>
    <row r="857" spans="17:17" ht="14.25" customHeight="1">
      <c r="Q857"/>
    </row>
    <row r="858" spans="17:17" ht="14.25" customHeight="1">
      <c r="Q858"/>
    </row>
    <row r="859" spans="17:17" ht="14.25" customHeight="1">
      <c r="Q859"/>
    </row>
    <row r="860" spans="17:17" ht="14.25" customHeight="1">
      <c r="Q860"/>
    </row>
    <row r="861" spans="17:17" ht="14.25" customHeight="1">
      <c r="Q861"/>
    </row>
    <row r="862" spans="17:17" ht="14.25" customHeight="1">
      <c r="Q862"/>
    </row>
    <row r="863" spans="17:17" ht="14.25" customHeight="1">
      <c r="Q863"/>
    </row>
    <row r="864" spans="17:17" ht="14.25" customHeight="1">
      <c r="Q864"/>
    </row>
    <row r="865" spans="17:17" ht="14.25" customHeight="1">
      <c r="Q865"/>
    </row>
    <row r="866" spans="17:17" ht="14.25" customHeight="1">
      <c r="Q866"/>
    </row>
    <row r="867" spans="17:17" ht="14.25" customHeight="1">
      <c r="Q867"/>
    </row>
    <row r="868" spans="17:17" ht="14.25" customHeight="1">
      <c r="Q868"/>
    </row>
    <row r="869" spans="17:17" ht="14.25" customHeight="1">
      <c r="Q869"/>
    </row>
    <row r="870" spans="17:17" ht="14.25" customHeight="1">
      <c r="Q870"/>
    </row>
    <row r="871" spans="17:17" ht="14.25" customHeight="1">
      <c r="Q871"/>
    </row>
    <row r="872" spans="17:17" ht="14.25" customHeight="1">
      <c r="Q872"/>
    </row>
    <row r="873" spans="17:17" ht="14.25" customHeight="1">
      <c r="Q873"/>
    </row>
    <row r="874" spans="17:17" ht="14.25" customHeight="1">
      <c r="Q874"/>
    </row>
    <row r="875" spans="17:17" ht="14.25" customHeight="1">
      <c r="Q875"/>
    </row>
    <row r="876" spans="17:17" ht="14.25" customHeight="1">
      <c r="Q876"/>
    </row>
    <row r="877" spans="17:17" ht="14.25" customHeight="1">
      <c r="Q877"/>
    </row>
    <row r="878" spans="17:17" ht="14.25" customHeight="1">
      <c r="Q878"/>
    </row>
    <row r="879" spans="17:17" ht="14.25" customHeight="1">
      <c r="Q879"/>
    </row>
    <row r="880" spans="17:17" ht="14.25" customHeight="1">
      <c r="Q880"/>
    </row>
    <row r="881" spans="17:17" ht="14.25" customHeight="1">
      <c r="Q881"/>
    </row>
    <row r="882" spans="17:17" ht="14.25" customHeight="1">
      <c r="Q882"/>
    </row>
    <row r="883" spans="17:17" ht="14.25" customHeight="1">
      <c r="Q883"/>
    </row>
    <row r="884" spans="17:17" ht="14.25" customHeight="1">
      <c r="Q884"/>
    </row>
    <row r="885" spans="17:17" ht="14.25" customHeight="1">
      <c r="Q885"/>
    </row>
    <row r="886" spans="17:17" ht="14.25" customHeight="1">
      <c r="Q886"/>
    </row>
    <row r="887" spans="17:17" ht="14.25" customHeight="1">
      <c r="Q887"/>
    </row>
    <row r="888" spans="17:17" ht="14.25" customHeight="1">
      <c r="Q888"/>
    </row>
    <row r="889" spans="17:17" ht="14.25" customHeight="1">
      <c r="Q889"/>
    </row>
    <row r="890" spans="17:17" ht="14.25" customHeight="1">
      <c r="Q890"/>
    </row>
    <row r="891" spans="17:17" ht="14.25" customHeight="1">
      <c r="Q891"/>
    </row>
    <row r="892" spans="17:17" ht="14.25" customHeight="1">
      <c r="Q892"/>
    </row>
    <row r="893" spans="17:17" ht="14.25" customHeight="1">
      <c r="Q893"/>
    </row>
    <row r="894" spans="17:17" ht="14.25" customHeight="1">
      <c r="Q894"/>
    </row>
    <row r="895" spans="17:17" ht="14.25" customHeight="1">
      <c r="Q895"/>
    </row>
    <row r="896" spans="17:17" ht="14.25" customHeight="1">
      <c r="Q896"/>
    </row>
    <row r="897" spans="17:17" ht="14.25" customHeight="1">
      <c r="Q897"/>
    </row>
    <row r="898" spans="17:17" ht="14.25" customHeight="1">
      <c r="Q898"/>
    </row>
    <row r="899" spans="17:17" ht="14.25" customHeight="1">
      <c r="Q899"/>
    </row>
    <row r="900" spans="17:17" ht="14.25" customHeight="1">
      <c r="Q900"/>
    </row>
    <row r="901" spans="17:17" ht="14.25" customHeight="1">
      <c r="Q901"/>
    </row>
    <row r="902" spans="17:17" ht="14.25" customHeight="1">
      <c r="Q902"/>
    </row>
    <row r="903" spans="17:17" ht="14.25" customHeight="1">
      <c r="Q903"/>
    </row>
    <row r="904" spans="17:17" ht="14.25" customHeight="1">
      <c r="Q904"/>
    </row>
    <row r="905" spans="17:17" ht="14.25" customHeight="1">
      <c r="Q905"/>
    </row>
    <row r="906" spans="17:17" ht="14.25" customHeight="1">
      <c r="Q906"/>
    </row>
    <row r="907" spans="17:17" ht="14.25" customHeight="1">
      <c r="Q907"/>
    </row>
    <row r="908" spans="17:17" ht="14.25" customHeight="1">
      <c r="Q908"/>
    </row>
    <row r="909" spans="17:17" ht="14.25" customHeight="1">
      <c r="Q909"/>
    </row>
    <row r="910" spans="17:17" ht="14.25" customHeight="1">
      <c r="Q910"/>
    </row>
    <row r="911" spans="17:17" ht="14.25" customHeight="1">
      <c r="Q911"/>
    </row>
    <row r="912" spans="17:17" ht="14.25" customHeight="1">
      <c r="Q912"/>
    </row>
    <row r="913" spans="17:17" ht="14.25" customHeight="1">
      <c r="Q913"/>
    </row>
    <row r="914" spans="17:17" ht="14.25" customHeight="1">
      <c r="Q914"/>
    </row>
    <row r="915" spans="17:17" ht="14.25" customHeight="1">
      <c r="Q915"/>
    </row>
    <row r="916" spans="17:17" ht="14.25" customHeight="1">
      <c r="Q916"/>
    </row>
    <row r="917" spans="17:17" ht="14.25" customHeight="1">
      <c r="Q917"/>
    </row>
    <row r="918" spans="17:17" ht="14.25" customHeight="1">
      <c r="Q918"/>
    </row>
    <row r="919" spans="17:17" ht="14.25" customHeight="1">
      <c r="Q919"/>
    </row>
    <row r="920" spans="17:17" ht="14.25" customHeight="1">
      <c r="Q920"/>
    </row>
    <row r="921" spans="17:17" ht="14.25" customHeight="1">
      <c r="Q921"/>
    </row>
    <row r="922" spans="17:17" ht="14.25" customHeight="1">
      <c r="Q922"/>
    </row>
    <row r="923" spans="17:17" ht="14.25" customHeight="1">
      <c r="Q923"/>
    </row>
    <row r="924" spans="17:17" ht="14.25" customHeight="1">
      <c r="Q924"/>
    </row>
    <row r="925" spans="17:17" ht="14.25" customHeight="1">
      <c r="Q925"/>
    </row>
    <row r="926" spans="17:17" ht="14.25" customHeight="1">
      <c r="Q926"/>
    </row>
    <row r="927" spans="17:17" ht="14.25" customHeight="1">
      <c r="Q927"/>
    </row>
    <row r="928" spans="17:17" ht="14.25" customHeight="1">
      <c r="Q928"/>
    </row>
    <row r="929" spans="17:17" ht="14.25" customHeight="1">
      <c r="Q929"/>
    </row>
    <row r="930" spans="17:17" ht="14.25" customHeight="1">
      <c r="Q930"/>
    </row>
    <row r="931" spans="17:17" ht="14.25" customHeight="1">
      <c r="Q931"/>
    </row>
    <row r="932" spans="17:17" ht="14.25" customHeight="1">
      <c r="Q932"/>
    </row>
    <row r="933" spans="17:17" ht="14.25" customHeight="1">
      <c r="Q933"/>
    </row>
    <row r="934" spans="17:17" ht="14.25" customHeight="1">
      <c r="Q934"/>
    </row>
    <row r="935" spans="17:17" ht="14.25" customHeight="1">
      <c r="Q935"/>
    </row>
    <row r="936" spans="17:17" ht="14.25" customHeight="1">
      <c r="Q936"/>
    </row>
    <row r="937" spans="17:17" ht="14.25" customHeight="1">
      <c r="Q937"/>
    </row>
    <row r="938" spans="17:17" ht="14.25" customHeight="1">
      <c r="Q938"/>
    </row>
    <row r="939" spans="17:17" ht="14.25" customHeight="1">
      <c r="Q939"/>
    </row>
    <row r="940" spans="17:17" ht="14.25" customHeight="1">
      <c r="Q940"/>
    </row>
    <row r="941" spans="17:17" ht="14.25" customHeight="1">
      <c r="Q941"/>
    </row>
    <row r="942" spans="17:17" ht="14.25" customHeight="1">
      <c r="Q942"/>
    </row>
    <row r="943" spans="17:17" ht="14.25" customHeight="1">
      <c r="Q943"/>
    </row>
    <row r="944" spans="17:17" ht="14.25" customHeight="1">
      <c r="Q944"/>
    </row>
    <row r="945" spans="17:17" ht="14.25" customHeight="1">
      <c r="Q945"/>
    </row>
    <row r="946" spans="17:17" ht="14.25" customHeight="1">
      <c r="Q946"/>
    </row>
    <row r="947" spans="17:17" ht="14.25" customHeight="1">
      <c r="Q947"/>
    </row>
    <row r="948" spans="17:17" ht="14.25" customHeight="1">
      <c r="Q948"/>
    </row>
    <row r="949" spans="17:17" ht="14.25" customHeight="1">
      <c r="Q949"/>
    </row>
    <row r="950" spans="17:17" ht="14.25" customHeight="1">
      <c r="Q950"/>
    </row>
    <row r="951" spans="17:17" ht="14.25" customHeight="1">
      <c r="Q951"/>
    </row>
    <row r="952" spans="17:17" ht="14.25" customHeight="1">
      <c r="Q952"/>
    </row>
    <row r="953" spans="17:17" ht="14.25" customHeight="1">
      <c r="Q953"/>
    </row>
    <row r="954" spans="17:17" ht="14.25" customHeight="1">
      <c r="Q954"/>
    </row>
    <row r="955" spans="17:17" ht="14.25" customHeight="1">
      <c r="Q955"/>
    </row>
    <row r="956" spans="17:17" ht="14.25" customHeight="1">
      <c r="Q956"/>
    </row>
    <row r="957" spans="17:17" ht="14.25" customHeight="1">
      <c r="Q957"/>
    </row>
    <row r="958" spans="17:17" ht="14.25" customHeight="1">
      <c r="Q958"/>
    </row>
    <row r="959" spans="17:17" ht="14.25" customHeight="1">
      <c r="Q959"/>
    </row>
    <row r="960" spans="17:17" ht="14.25" customHeight="1">
      <c r="Q960"/>
    </row>
    <row r="961" spans="17:17" ht="14.25" customHeight="1">
      <c r="Q961"/>
    </row>
    <row r="962" spans="17:17" ht="14.25" customHeight="1">
      <c r="Q962"/>
    </row>
    <row r="963" spans="17:17" ht="14.25" customHeight="1">
      <c r="Q963"/>
    </row>
    <row r="964" spans="17:17" ht="14.25" customHeight="1">
      <c r="Q964"/>
    </row>
    <row r="965" spans="17:17" ht="14.25" customHeight="1">
      <c r="Q965"/>
    </row>
    <row r="966" spans="17:17" ht="14.25" customHeight="1">
      <c r="Q966"/>
    </row>
    <row r="967" spans="17:17" ht="14.25" customHeight="1">
      <c r="Q967"/>
    </row>
    <row r="968" spans="17:17" ht="14.25" customHeight="1">
      <c r="Q968"/>
    </row>
    <row r="969" spans="17:17" ht="14.25" customHeight="1">
      <c r="Q969"/>
    </row>
    <row r="970" spans="17:17" ht="14.25" customHeight="1">
      <c r="Q970"/>
    </row>
    <row r="971" spans="17:17" ht="14.25" customHeight="1">
      <c r="Q971"/>
    </row>
    <row r="972" spans="17:17" ht="14.25" customHeight="1">
      <c r="Q972"/>
    </row>
    <row r="973" spans="17:17" ht="14.25" customHeight="1">
      <c r="Q973"/>
    </row>
    <row r="974" spans="17:17" ht="14.25" customHeight="1">
      <c r="Q974"/>
    </row>
    <row r="975" spans="17:17" ht="14.25" customHeight="1">
      <c r="Q975"/>
    </row>
    <row r="976" spans="17:17" ht="14.25" customHeight="1">
      <c r="Q976"/>
    </row>
    <row r="977" spans="17:17" ht="14.25" customHeight="1">
      <c r="Q977"/>
    </row>
    <row r="978" spans="17:17" ht="14.25" customHeight="1">
      <c r="Q978"/>
    </row>
    <row r="979" spans="17:17" ht="14.25" customHeight="1">
      <c r="Q979"/>
    </row>
    <row r="980" spans="17:17" ht="14.25" customHeight="1">
      <c r="Q980"/>
    </row>
    <row r="981" spans="17:17" ht="14.25" customHeight="1">
      <c r="Q981"/>
    </row>
    <row r="982" spans="17:17" ht="14.25" customHeight="1">
      <c r="Q982"/>
    </row>
    <row r="983" spans="17:17" ht="14.25" customHeight="1">
      <c r="Q983"/>
    </row>
    <row r="984" spans="17:17" ht="14.25" customHeight="1">
      <c r="Q984"/>
    </row>
    <row r="985" spans="17:17" ht="14.25" customHeight="1">
      <c r="Q985"/>
    </row>
    <row r="986" spans="17:17" ht="14.25" customHeight="1">
      <c r="Q986"/>
    </row>
    <row r="987" spans="17:17" ht="14.25" customHeight="1">
      <c r="Q987"/>
    </row>
    <row r="988" spans="17:17" ht="14.25" customHeight="1">
      <c r="Q988"/>
    </row>
    <row r="989" spans="17:17" ht="14.25" customHeight="1">
      <c r="Q989"/>
    </row>
    <row r="990" spans="17:17" ht="14.25" customHeight="1">
      <c r="Q990"/>
    </row>
    <row r="991" spans="17:17" ht="14.25" customHeight="1">
      <c r="Q991"/>
    </row>
    <row r="992" spans="17:17" ht="14.25" customHeight="1">
      <c r="Q992"/>
    </row>
    <row r="993" spans="17:17" ht="14.25" customHeight="1">
      <c r="Q993"/>
    </row>
    <row r="994" spans="17:17" ht="14.25" customHeight="1">
      <c r="Q994"/>
    </row>
    <row r="995" spans="17:17" ht="14.25" customHeight="1">
      <c r="Q995"/>
    </row>
    <row r="996" spans="17:17" ht="14.25" customHeight="1">
      <c r="Q996"/>
    </row>
    <row r="997" spans="17:17" ht="14.25" customHeight="1">
      <c r="Q997"/>
    </row>
    <row r="998" spans="17:17" ht="14.25" customHeight="1">
      <c r="Q998"/>
    </row>
    <row r="999" spans="17:17" ht="14.25" customHeight="1">
      <c r="Q999"/>
    </row>
    <row r="1000" spans="17:17" ht="14.25" customHeight="1">
      <c r="Q1000"/>
    </row>
    <row r="1001" spans="17:17" ht="14.25" customHeight="1">
      <c r="Q1001"/>
    </row>
    <row r="1002" spans="17:17" ht="14.25" customHeight="1">
      <c r="Q1002"/>
    </row>
    <row r="1003" spans="17:17" ht="14.25" customHeight="1">
      <c r="Q1003"/>
    </row>
    <row r="1004" spans="17:17" ht="14.25" customHeight="1">
      <c r="Q1004"/>
    </row>
    <row r="1005" spans="17:17" ht="14.25" customHeight="1">
      <c r="Q1005"/>
    </row>
  </sheetData>
  <mergeCells count="10">
    <mergeCell ref="M43:M47"/>
    <mergeCell ref="BY55:BZ57"/>
    <mergeCell ref="BY22:BZ25"/>
    <mergeCell ref="BY26:BZ28"/>
    <mergeCell ref="AI5:BC5"/>
    <mergeCell ref="BY9:BZ11"/>
    <mergeCell ref="BY17:BZ19"/>
    <mergeCell ref="BY29:BZ31"/>
    <mergeCell ref="BY37:BZ38"/>
    <mergeCell ref="BY39:BZ41"/>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05"/>
  <sheetViews>
    <sheetView topLeftCell="S6" zoomScaleNormal="100" workbookViewId="0">
      <pane ySplit="1" topLeftCell="A37" activePane="bottomLeft" state="frozen"/>
      <selection activeCell="A6" sqref="A6"/>
      <selection pane="bottomLeft" activeCell="A37" sqref="A37:A41"/>
    </sheetView>
  </sheetViews>
  <sheetFormatPr baseColWidth="10" defaultColWidth="11.375" defaultRowHeight="15" customHeight="1"/>
  <cols>
    <col min="1" max="1" width="35.375" customWidth="1"/>
    <col min="2" max="2" width="32" customWidth="1"/>
    <col min="3" max="3" width="30.875" customWidth="1"/>
    <col min="4" max="4" width="19.875" customWidth="1"/>
    <col min="5" max="5" width="36.25" style="72" customWidth="1"/>
    <col min="6" max="6" width="20" customWidth="1"/>
    <col min="7" max="7" width="43.875" style="72" customWidth="1"/>
    <col min="8" max="9" width="15.625" customWidth="1"/>
    <col min="10" max="10" width="11.375" customWidth="1"/>
    <col min="11" max="13" width="15.625" hidden="1" customWidth="1"/>
    <col min="14" max="14" width="15.625" customWidth="1"/>
    <col min="15" max="15" width="9" customWidth="1"/>
    <col min="16" max="16" width="8.375" hidden="1" customWidth="1"/>
    <col min="17" max="17" width="12.25" hidden="1" customWidth="1"/>
    <col min="18" max="18" width="11.25" hidden="1" customWidth="1"/>
    <col min="19" max="19" width="10.25" customWidth="1"/>
    <col min="20" max="20" width="44.125" customWidth="1"/>
    <col min="21" max="22" width="17.25" customWidth="1"/>
    <col min="23" max="27" width="15.625" customWidth="1"/>
    <col min="28" max="28" width="61.875" customWidth="1"/>
  </cols>
  <sheetData>
    <row r="1" spans="1:33" ht="14.25" customHeight="1"/>
    <row r="2" spans="1:33" ht="14.25" customHeight="1"/>
    <row r="3" spans="1:33" ht="14.25" customHeight="1"/>
    <row r="4" spans="1:33" ht="14.25" customHeight="1"/>
    <row r="5" spans="1:33" ht="15.75" customHeight="1"/>
    <row r="6" spans="1:33" ht="84.75" customHeight="1">
      <c r="A6" s="89" t="s">
        <v>260</v>
      </c>
      <c r="B6" s="89" t="s">
        <v>164</v>
      </c>
      <c r="C6" s="89" t="s">
        <v>267</v>
      </c>
      <c r="D6" s="89" t="s">
        <v>268</v>
      </c>
      <c r="E6" s="89" t="s">
        <v>165</v>
      </c>
      <c r="F6" s="89" t="s">
        <v>270</v>
      </c>
      <c r="G6" s="89" t="s">
        <v>168</v>
      </c>
      <c r="H6" s="89" t="s">
        <v>167</v>
      </c>
      <c r="I6" s="89" t="s">
        <v>274</v>
      </c>
      <c r="J6" s="89" t="s">
        <v>275</v>
      </c>
      <c r="K6" s="89" t="s">
        <v>276</v>
      </c>
      <c r="L6" s="89" t="s">
        <v>277</v>
      </c>
      <c r="M6" s="89" t="s">
        <v>278</v>
      </c>
      <c r="N6" s="89" t="s">
        <v>279</v>
      </c>
      <c r="O6" s="89" t="s">
        <v>782</v>
      </c>
      <c r="P6" s="89" t="s">
        <v>783</v>
      </c>
      <c r="Q6" s="89" t="s">
        <v>784</v>
      </c>
      <c r="R6" s="89" t="s">
        <v>785</v>
      </c>
      <c r="S6" s="89" t="s">
        <v>786</v>
      </c>
      <c r="T6" s="89" t="s">
        <v>282</v>
      </c>
      <c r="U6" s="89" t="s">
        <v>283</v>
      </c>
      <c r="V6" s="89" t="s">
        <v>787</v>
      </c>
      <c r="W6" s="89" t="s">
        <v>284</v>
      </c>
      <c r="X6" s="89" t="s">
        <v>788</v>
      </c>
      <c r="Y6" s="89" t="s">
        <v>789</v>
      </c>
      <c r="Z6" s="89" t="s">
        <v>790</v>
      </c>
      <c r="AA6" s="89" t="s">
        <v>791</v>
      </c>
      <c r="AB6" s="150" t="s">
        <v>792</v>
      </c>
      <c r="AC6" s="65"/>
    </row>
    <row r="7" spans="1:33" ht="65.25" customHeight="1">
      <c r="A7" s="329" t="s">
        <v>331</v>
      </c>
      <c r="B7" s="329" t="s">
        <v>89</v>
      </c>
      <c r="C7" s="267" t="s">
        <v>611</v>
      </c>
      <c r="D7" s="267" t="s">
        <v>335</v>
      </c>
      <c r="E7" s="267" t="s">
        <v>612</v>
      </c>
      <c r="F7" s="267" t="s">
        <v>336</v>
      </c>
      <c r="G7" s="267" t="s">
        <v>613</v>
      </c>
      <c r="H7" s="267" t="s">
        <v>171</v>
      </c>
      <c r="I7" s="267">
        <v>0</v>
      </c>
      <c r="J7" s="264">
        <v>0.25</v>
      </c>
      <c r="K7" s="264">
        <v>0.5</v>
      </c>
      <c r="L7" s="264">
        <v>0.75</v>
      </c>
      <c r="M7" s="264">
        <v>1</v>
      </c>
      <c r="N7" s="264">
        <v>1</v>
      </c>
      <c r="O7" s="176"/>
      <c r="P7" s="176"/>
      <c r="Q7" s="176"/>
      <c r="R7" s="176"/>
      <c r="S7" s="176"/>
      <c r="T7" s="141" t="s">
        <v>614</v>
      </c>
      <c r="U7" s="143">
        <v>172500000</v>
      </c>
      <c r="V7" s="264">
        <f>+W7*X7+W7*Y7+W7*Z7+W7*AA7+W8*X8+W8*Y8+W8*Z8+W8*AA8</f>
        <v>0</v>
      </c>
      <c r="W7" s="142">
        <v>0.5</v>
      </c>
      <c r="X7" s="142"/>
      <c r="Y7" s="142"/>
      <c r="Z7" s="142"/>
      <c r="AA7" s="142"/>
      <c r="AB7" s="156" t="s">
        <v>793</v>
      </c>
    </row>
    <row r="8" spans="1:33" ht="105.75" customHeight="1">
      <c r="A8" s="330"/>
      <c r="B8" s="330"/>
      <c r="C8" s="268"/>
      <c r="D8" s="268"/>
      <c r="E8" s="269" t="s">
        <v>612</v>
      </c>
      <c r="F8" s="269" t="s">
        <v>336</v>
      </c>
      <c r="G8" s="269" t="s">
        <v>613</v>
      </c>
      <c r="H8" s="269" t="s">
        <v>171</v>
      </c>
      <c r="I8" s="269">
        <v>0</v>
      </c>
      <c r="J8" s="266">
        <v>0.25</v>
      </c>
      <c r="K8" s="266">
        <v>0.5</v>
      </c>
      <c r="L8" s="266">
        <v>0.75</v>
      </c>
      <c r="M8" s="266">
        <v>1</v>
      </c>
      <c r="N8" s="266">
        <v>1</v>
      </c>
      <c r="O8" s="177"/>
      <c r="P8" s="177"/>
      <c r="Q8" s="177"/>
      <c r="R8" s="177"/>
      <c r="S8" s="177"/>
      <c r="T8" s="141" t="s">
        <v>617</v>
      </c>
      <c r="U8" s="143">
        <v>142100000</v>
      </c>
      <c r="V8" s="266"/>
      <c r="W8" s="142">
        <v>0.5</v>
      </c>
      <c r="X8" s="142"/>
      <c r="Y8" s="142"/>
      <c r="Z8" s="142"/>
      <c r="AA8" s="142"/>
      <c r="AB8" s="156" t="s">
        <v>794</v>
      </c>
    </row>
    <row r="9" spans="1:33" ht="65.099999999999994" customHeight="1">
      <c r="A9" s="330"/>
      <c r="B9" s="330"/>
      <c r="C9" s="268"/>
      <c r="D9" s="268"/>
      <c r="E9" s="267" t="s">
        <v>619</v>
      </c>
      <c r="F9" s="267" t="s">
        <v>354</v>
      </c>
      <c r="G9" s="267" t="s">
        <v>620</v>
      </c>
      <c r="H9" s="267" t="s">
        <v>171</v>
      </c>
      <c r="I9" s="264">
        <v>0.8</v>
      </c>
      <c r="J9" s="264">
        <v>0.9</v>
      </c>
      <c r="K9" s="264">
        <v>0.9</v>
      </c>
      <c r="L9" s="264">
        <v>0.9</v>
      </c>
      <c r="M9" s="264">
        <v>0.9</v>
      </c>
      <c r="N9" s="264">
        <v>0.9</v>
      </c>
      <c r="O9" s="176"/>
      <c r="P9" s="176"/>
      <c r="Q9" s="176"/>
      <c r="R9" s="176"/>
      <c r="S9" s="176"/>
      <c r="T9" s="141" t="s">
        <v>621</v>
      </c>
      <c r="U9" s="143">
        <v>0</v>
      </c>
      <c r="V9" s="264">
        <f>+W9*X9+W9*Y9+W9*Z9+W9*AA9+W10*X10+W10*Y10+W10*Z10+W10*AA10+W11*X11+W11*Y11+W11*Z11+W11*AA11</f>
        <v>0</v>
      </c>
      <c r="W9" s="142">
        <v>0.33329999999999999</v>
      </c>
      <c r="X9" s="142"/>
      <c r="Y9" s="142"/>
      <c r="Z9" s="142"/>
      <c r="AA9" s="142"/>
      <c r="AB9" s="156" t="s">
        <v>795</v>
      </c>
    </row>
    <row r="10" spans="1:33" ht="65.099999999999994" customHeight="1">
      <c r="A10" s="330"/>
      <c r="B10" s="330"/>
      <c r="C10" s="268"/>
      <c r="D10" s="268"/>
      <c r="E10" s="268" t="s">
        <v>619</v>
      </c>
      <c r="F10" s="268" t="s">
        <v>354</v>
      </c>
      <c r="G10" s="268" t="s">
        <v>620</v>
      </c>
      <c r="H10" s="268" t="s">
        <v>171</v>
      </c>
      <c r="I10" s="265">
        <v>0.8</v>
      </c>
      <c r="J10" s="265">
        <v>0.9</v>
      </c>
      <c r="K10" s="265">
        <v>0.9</v>
      </c>
      <c r="L10" s="265">
        <v>0.9</v>
      </c>
      <c r="M10" s="265">
        <v>0.9</v>
      </c>
      <c r="N10" s="265">
        <v>0.9</v>
      </c>
      <c r="O10" s="178"/>
      <c r="P10" s="178"/>
      <c r="Q10" s="178"/>
      <c r="R10" s="178"/>
      <c r="S10" s="178"/>
      <c r="T10" s="141" t="s">
        <v>624</v>
      </c>
      <c r="U10" s="143">
        <f>12000000*11</f>
        <v>132000000</v>
      </c>
      <c r="V10" s="265"/>
      <c r="W10" s="142">
        <v>0.34</v>
      </c>
      <c r="X10" s="142"/>
      <c r="Y10" s="142"/>
      <c r="Z10" s="142"/>
      <c r="AA10" s="142"/>
    </row>
    <row r="11" spans="1:33" ht="65.099999999999994" customHeight="1">
      <c r="A11" s="330"/>
      <c r="B11" s="330"/>
      <c r="C11" s="268"/>
      <c r="D11" s="268"/>
      <c r="E11" s="269" t="s">
        <v>619</v>
      </c>
      <c r="F11" s="269" t="s">
        <v>354</v>
      </c>
      <c r="G11" s="269" t="s">
        <v>620</v>
      </c>
      <c r="H11" s="269" t="s">
        <v>171</v>
      </c>
      <c r="I11" s="266">
        <v>0.8</v>
      </c>
      <c r="J11" s="266">
        <v>0.9</v>
      </c>
      <c r="K11" s="266">
        <v>0.9</v>
      </c>
      <c r="L11" s="266">
        <v>0.9</v>
      </c>
      <c r="M11" s="266">
        <v>0.9</v>
      </c>
      <c r="N11" s="266">
        <v>0.9</v>
      </c>
      <c r="O11" s="177"/>
      <c r="P11" s="177"/>
      <c r="Q11" s="177"/>
      <c r="R11" s="177"/>
      <c r="S11" s="177"/>
      <c r="T11" s="141" t="s">
        <v>626</v>
      </c>
      <c r="U11" s="143">
        <v>0</v>
      </c>
      <c r="V11" s="266"/>
      <c r="W11" s="142">
        <v>0.33329999999999999</v>
      </c>
      <c r="X11" s="142"/>
      <c r="Y11" s="142"/>
      <c r="Z11" s="142"/>
      <c r="AA11" s="142"/>
      <c r="AB11" s="18" t="s">
        <v>796</v>
      </c>
    </row>
    <row r="12" spans="1:33" ht="178.5" customHeight="1">
      <c r="A12" s="330"/>
      <c r="B12" s="331"/>
      <c r="C12" s="269"/>
      <c r="D12" s="269"/>
      <c r="E12" s="152" t="s">
        <v>629</v>
      </c>
      <c r="F12" s="141" t="s">
        <v>364</v>
      </c>
      <c r="G12" s="141" t="s">
        <v>630</v>
      </c>
      <c r="H12" s="141" t="s">
        <v>171</v>
      </c>
      <c r="I12" s="142" t="s">
        <v>462</v>
      </c>
      <c r="J12" s="155">
        <v>0.6</v>
      </c>
      <c r="K12" s="155">
        <v>0.6</v>
      </c>
      <c r="L12" s="155">
        <v>0.6</v>
      </c>
      <c r="M12" s="155">
        <v>0.6</v>
      </c>
      <c r="N12" s="155">
        <v>0.6</v>
      </c>
      <c r="O12" s="155"/>
      <c r="P12" s="155"/>
      <c r="Q12" s="155"/>
      <c r="R12" s="155"/>
      <c r="S12" s="155"/>
      <c r="T12" s="152" t="s">
        <v>369</v>
      </c>
      <c r="U12" s="153">
        <v>4007500000</v>
      </c>
      <c r="V12" s="155">
        <f>+W12*X12+W12*Y12+W12*Z12+W12*AA12</f>
        <v>0</v>
      </c>
      <c r="W12" s="142">
        <v>1</v>
      </c>
      <c r="X12" s="142"/>
      <c r="Y12" s="142"/>
      <c r="Z12" s="142"/>
      <c r="AA12" s="142"/>
    </row>
    <row r="13" spans="1:33" ht="70.5" customHeight="1">
      <c r="A13" s="330"/>
      <c r="B13" s="329" t="s">
        <v>86</v>
      </c>
      <c r="C13" s="267" t="s">
        <v>611</v>
      </c>
      <c r="D13" s="267" t="s">
        <v>335</v>
      </c>
      <c r="E13" s="267" t="s">
        <v>631</v>
      </c>
      <c r="F13" s="267" t="s">
        <v>336</v>
      </c>
      <c r="G13" s="267" t="s">
        <v>632</v>
      </c>
      <c r="H13" s="267" t="s">
        <v>171</v>
      </c>
      <c r="I13" s="267">
        <v>0</v>
      </c>
      <c r="J13" s="264">
        <v>0.25</v>
      </c>
      <c r="K13" s="264">
        <v>0.5</v>
      </c>
      <c r="L13" s="264">
        <v>0.75</v>
      </c>
      <c r="M13" s="264">
        <v>1</v>
      </c>
      <c r="N13" s="264">
        <v>1</v>
      </c>
      <c r="O13" s="176"/>
      <c r="P13" s="176"/>
      <c r="Q13" s="176"/>
      <c r="R13" s="176"/>
      <c r="S13" s="176"/>
      <c r="T13" s="141" t="s">
        <v>633</v>
      </c>
      <c r="U13" s="143">
        <v>530100000</v>
      </c>
      <c r="V13" s="264">
        <f>+W13*X13+W13*Y13+W13*Z13+W13*AA13+W14*X14+W14*Y14+W14*Z14+W14*AA14</f>
        <v>0</v>
      </c>
      <c r="W13" s="142">
        <v>0.5</v>
      </c>
      <c r="X13" s="142"/>
      <c r="Y13" s="142"/>
      <c r="Z13" s="142"/>
      <c r="AA13" s="142"/>
      <c r="AB13" s="156" t="s">
        <v>797</v>
      </c>
    </row>
    <row r="14" spans="1:33" ht="50.1" customHeight="1">
      <c r="A14" s="330"/>
      <c r="B14" s="331"/>
      <c r="C14" s="269"/>
      <c r="D14" s="269" t="s">
        <v>335</v>
      </c>
      <c r="E14" s="269" t="s">
        <v>631</v>
      </c>
      <c r="F14" s="269" t="s">
        <v>336</v>
      </c>
      <c r="G14" s="269" t="s">
        <v>632</v>
      </c>
      <c r="H14" s="269" t="s">
        <v>171</v>
      </c>
      <c r="I14" s="269">
        <v>0</v>
      </c>
      <c r="J14" s="266">
        <v>0.25</v>
      </c>
      <c r="K14" s="266">
        <v>0.5</v>
      </c>
      <c r="L14" s="266">
        <v>0.75</v>
      </c>
      <c r="M14" s="266">
        <v>1</v>
      </c>
      <c r="N14" s="266">
        <v>1</v>
      </c>
      <c r="O14" s="177"/>
      <c r="P14" s="177"/>
      <c r="Q14" s="177"/>
      <c r="R14" s="177"/>
      <c r="S14" s="177"/>
      <c r="T14" s="141" t="s">
        <v>636</v>
      </c>
      <c r="U14" s="143">
        <v>190200000</v>
      </c>
      <c r="V14" s="266"/>
      <c r="W14" s="142">
        <v>0.5</v>
      </c>
      <c r="X14" s="142"/>
      <c r="Y14" s="142"/>
      <c r="Z14" s="142"/>
      <c r="AA14" s="142"/>
      <c r="AB14" s="149"/>
    </row>
    <row r="15" spans="1:33" ht="159" customHeight="1">
      <c r="A15" s="330"/>
      <c r="B15" s="329" t="s">
        <v>92</v>
      </c>
      <c r="C15" s="267" t="s">
        <v>611</v>
      </c>
      <c r="D15" s="141" t="s">
        <v>335</v>
      </c>
      <c r="E15" s="141" t="s">
        <v>637</v>
      </c>
      <c r="F15" s="141" t="s">
        <v>336</v>
      </c>
      <c r="G15" s="141" t="s">
        <v>638</v>
      </c>
      <c r="H15" s="141" t="s">
        <v>171</v>
      </c>
      <c r="I15" s="142">
        <v>1</v>
      </c>
      <c r="J15" s="142">
        <v>0.1</v>
      </c>
      <c r="K15" s="142">
        <v>0.3</v>
      </c>
      <c r="L15" s="142">
        <v>0.8</v>
      </c>
      <c r="M15" s="142">
        <v>1</v>
      </c>
      <c r="N15" s="142">
        <v>1</v>
      </c>
      <c r="O15" s="142"/>
      <c r="P15" s="142"/>
      <c r="Q15" s="142"/>
      <c r="R15" s="142"/>
      <c r="S15" s="142"/>
      <c r="T15" s="141" t="s">
        <v>639</v>
      </c>
      <c r="U15" s="143">
        <v>88000000</v>
      </c>
      <c r="V15" s="264">
        <f>+W15*X15+W15*Y15+W15*Z15+W15*AA15+W16*X16+W16*Y16+W16*Z16+W16*AA16</f>
        <v>0</v>
      </c>
      <c r="W15" s="142">
        <v>0.13</v>
      </c>
      <c r="X15" s="142"/>
      <c r="Y15" s="142"/>
      <c r="Z15" s="142"/>
      <c r="AA15" s="142"/>
      <c r="AB15" s="157" t="s">
        <v>798</v>
      </c>
      <c r="AG15" s="157" t="s">
        <v>799</v>
      </c>
    </row>
    <row r="16" spans="1:33" ht="65.099999999999994" customHeight="1">
      <c r="A16" s="330"/>
      <c r="B16" s="330"/>
      <c r="C16" s="269"/>
      <c r="D16" s="141" t="s">
        <v>335</v>
      </c>
      <c r="E16" s="141" t="s">
        <v>637</v>
      </c>
      <c r="F16" s="141" t="s">
        <v>336</v>
      </c>
      <c r="G16" s="141" t="s">
        <v>638</v>
      </c>
      <c r="H16" s="141" t="s">
        <v>171</v>
      </c>
      <c r="I16" s="142">
        <v>1</v>
      </c>
      <c r="J16" s="142">
        <v>0.1</v>
      </c>
      <c r="K16" s="142">
        <v>0.3</v>
      </c>
      <c r="L16" s="142">
        <v>0.8</v>
      </c>
      <c r="M16" s="142">
        <v>1</v>
      </c>
      <c r="N16" s="142">
        <v>1</v>
      </c>
      <c r="O16" s="142"/>
      <c r="P16" s="142"/>
      <c r="Q16" s="142"/>
      <c r="R16" s="142"/>
      <c r="S16" s="142"/>
      <c r="T16" s="141" t="s">
        <v>386</v>
      </c>
      <c r="U16" s="143">
        <v>1356500000</v>
      </c>
      <c r="V16" s="266"/>
      <c r="W16" s="142">
        <v>0.87</v>
      </c>
      <c r="X16" s="142"/>
      <c r="Y16" s="142"/>
      <c r="Z16" s="142"/>
      <c r="AA16" s="142"/>
      <c r="AB16" s="149"/>
    </row>
    <row r="17" spans="1:28" ht="87.6" customHeight="1">
      <c r="A17" s="330"/>
      <c r="B17" s="330"/>
      <c r="C17" s="267" t="s">
        <v>640</v>
      </c>
      <c r="D17" s="267" t="s">
        <v>641</v>
      </c>
      <c r="E17" s="267" t="s">
        <v>245</v>
      </c>
      <c r="F17" s="267" t="s">
        <v>354</v>
      </c>
      <c r="G17" s="267" t="s">
        <v>642</v>
      </c>
      <c r="H17" s="267" t="s">
        <v>171</v>
      </c>
      <c r="I17" s="267">
        <v>1</v>
      </c>
      <c r="J17" s="264">
        <v>0.25</v>
      </c>
      <c r="K17" s="264">
        <v>0.5</v>
      </c>
      <c r="L17" s="264">
        <v>0.75</v>
      </c>
      <c r="M17" s="264">
        <v>1</v>
      </c>
      <c r="N17" s="264">
        <v>1</v>
      </c>
      <c r="O17" s="176"/>
      <c r="P17" s="176"/>
      <c r="Q17" s="176"/>
      <c r="R17" s="176"/>
      <c r="S17" s="176"/>
      <c r="T17" s="141" t="s">
        <v>643</v>
      </c>
      <c r="U17" s="143">
        <v>0</v>
      </c>
      <c r="V17" s="324"/>
      <c r="W17" s="142">
        <v>0.34</v>
      </c>
      <c r="X17" s="142">
        <v>0.25</v>
      </c>
      <c r="Y17" s="142"/>
      <c r="Z17" s="142"/>
      <c r="AA17" s="142"/>
      <c r="AB17" s="157" t="s">
        <v>800</v>
      </c>
    </row>
    <row r="18" spans="1:28" ht="189.75" customHeight="1">
      <c r="A18" s="330"/>
      <c r="B18" s="330"/>
      <c r="C18" s="268"/>
      <c r="D18" s="268" t="s">
        <v>641</v>
      </c>
      <c r="E18" s="268" t="s">
        <v>245</v>
      </c>
      <c r="F18" s="268" t="s">
        <v>354</v>
      </c>
      <c r="G18" s="268" t="s">
        <v>247</v>
      </c>
      <c r="H18" s="268" t="s">
        <v>171</v>
      </c>
      <c r="I18" s="268">
        <v>1</v>
      </c>
      <c r="J18" s="265">
        <v>0.25</v>
      </c>
      <c r="K18" s="265">
        <v>0.5</v>
      </c>
      <c r="L18" s="265">
        <v>0.75</v>
      </c>
      <c r="M18" s="265">
        <v>1</v>
      </c>
      <c r="N18" s="265">
        <v>1</v>
      </c>
      <c r="O18" s="178"/>
      <c r="P18" s="178"/>
      <c r="Q18" s="178"/>
      <c r="R18" s="178"/>
      <c r="S18" s="178"/>
      <c r="T18" s="141" t="s">
        <v>644</v>
      </c>
      <c r="U18" s="143">
        <v>0</v>
      </c>
      <c r="V18" s="325"/>
      <c r="W18" s="142">
        <v>0.33</v>
      </c>
      <c r="X18" s="142">
        <v>0.25</v>
      </c>
      <c r="Y18" s="142"/>
      <c r="Z18" s="142"/>
      <c r="AA18" s="142"/>
      <c r="AB18" s="158" t="s">
        <v>801</v>
      </c>
    </row>
    <row r="19" spans="1:28" ht="87.6" customHeight="1">
      <c r="A19" s="330"/>
      <c r="B19" s="330"/>
      <c r="C19" s="269"/>
      <c r="D19" s="269" t="s">
        <v>641</v>
      </c>
      <c r="E19" s="269" t="s">
        <v>245</v>
      </c>
      <c r="F19" s="269" t="s">
        <v>354</v>
      </c>
      <c r="G19" s="269" t="s">
        <v>247</v>
      </c>
      <c r="H19" s="269" t="s">
        <v>171</v>
      </c>
      <c r="I19" s="269">
        <v>1</v>
      </c>
      <c r="J19" s="266">
        <v>0.25</v>
      </c>
      <c r="K19" s="266">
        <v>0.5</v>
      </c>
      <c r="L19" s="266">
        <v>0.75</v>
      </c>
      <c r="M19" s="266">
        <v>1</v>
      </c>
      <c r="N19" s="266">
        <v>1</v>
      </c>
      <c r="O19" s="177"/>
      <c r="P19" s="177"/>
      <c r="Q19" s="177"/>
      <c r="R19" s="177"/>
      <c r="S19" s="177"/>
      <c r="T19" s="141" t="s">
        <v>647</v>
      </c>
      <c r="U19" s="143">
        <f>+(3500000*11)+(4000000*11)+(4300000*11)</f>
        <v>129800000</v>
      </c>
      <c r="V19" s="326"/>
      <c r="W19" s="142">
        <v>0.33</v>
      </c>
      <c r="X19" s="142">
        <v>0.25</v>
      </c>
      <c r="Y19" s="142"/>
      <c r="Z19" s="142"/>
      <c r="AA19" s="142"/>
      <c r="AB19" s="158" t="s">
        <v>802</v>
      </c>
    </row>
    <row r="20" spans="1:28" ht="165.75" customHeight="1">
      <c r="A20" s="330"/>
      <c r="B20" s="330"/>
      <c r="C20" s="141" t="s">
        <v>649</v>
      </c>
      <c r="D20" s="141" t="s">
        <v>650</v>
      </c>
      <c r="E20" s="141" t="s">
        <v>651</v>
      </c>
      <c r="F20" s="141" t="s">
        <v>364</v>
      </c>
      <c r="G20" s="154" t="s">
        <v>652</v>
      </c>
      <c r="H20" s="141" t="s">
        <v>653</v>
      </c>
      <c r="I20" s="141" t="s">
        <v>462</v>
      </c>
      <c r="J20" s="141">
        <v>4</v>
      </c>
      <c r="K20" s="141">
        <v>10</v>
      </c>
      <c r="L20" s="141">
        <v>12</v>
      </c>
      <c r="M20" s="141">
        <v>14</v>
      </c>
      <c r="N20" s="141">
        <v>14</v>
      </c>
      <c r="O20" s="141"/>
      <c r="P20" s="141"/>
      <c r="Q20" s="141"/>
      <c r="R20" s="141"/>
      <c r="S20" s="141"/>
      <c r="T20" s="154" t="s">
        <v>654</v>
      </c>
      <c r="U20" s="153">
        <v>107800000</v>
      </c>
      <c r="V20" s="327"/>
      <c r="W20" s="142">
        <v>0.5</v>
      </c>
      <c r="X20" s="142"/>
      <c r="Y20" s="142"/>
      <c r="Z20" s="142"/>
      <c r="AA20" s="142"/>
      <c r="AB20" s="156" t="s">
        <v>803</v>
      </c>
    </row>
    <row r="21" spans="1:28" ht="89.25" customHeight="1">
      <c r="A21" s="330"/>
      <c r="B21" s="330"/>
      <c r="C21" s="141" t="s">
        <v>649</v>
      </c>
      <c r="D21" s="141" t="s">
        <v>650</v>
      </c>
      <c r="E21" s="152" t="s">
        <v>655</v>
      </c>
      <c r="F21" s="141" t="s">
        <v>364</v>
      </c>
      <c r="G21" s="141" t="s">
        <v>656</v>
      </c>
      <c r="H21" s="141" t="s">
        <v>653</v>
      </c>
      <c r="I21" s="141" t="s">
        <v>462</v>
      </c>
      <c r="J21" s="152">
        <v>25</v>
      </c>
      <c r="K21" s="152">
        <v>50</v>
      </c>
      <c r="L21" s="152">
        <v>75</v>
      </c>
      <c r="M21" s="152">
        <v>100</v>
      </c>
      <c r="N21" s="141">
        <v>100</v>
      </c>
      <c r="O21" s="141"/>
      <c r="P21" s="141"/>
      <c r="Q21" s="141"/>
      <c r="R21" s="141"/>
      <c r="S21" s="141"/>
      <c r="T21" s="154" t="s">
        <v>409</v>
      </c>
      <c r="U21" s="153">
        <v>6750000000</v>
      </c>
      <c r="V21" s="328"/>
      <c r="W21" s="142">
        <v>0.5</v>
      </c>
      <c r="X21" s="142">
        <v>0.5</v>
      </c>
      <c r="Y21" s="142"/>
      <c r="Z21" s="142"/>
      <c r="AA21" s="142"/>
      <c r="AB21" s="156" t="s">
        <v>804</v>
      </c>
    </row>
    <row r="22" spans="1:28" ht="89.25" customHeight="1">
      <c r="A22" s="330"/>
      <c r="B22" s="330"/>
      <c r="C22" s="267" t="s">
        <v>419</v>
      </c>
      <c r="D22" s="267" t="s">
        <v>420</v>
      </c>
      <c r="E22" s="267" t="s">
        <v>117</v>
      </c>
      <c r="F22" s="267" t="s">
        <v>421</v>
      </c>
      <c r="G22" s="267" t="s">
        <v>244</v>
      </c>
      <c r="H22" s="267" t="s">
        <v>171</v>
      </c>
      <c r="I22" s="264">
        <v>0.5</v>
      </c>
      <c r="J22" s="264">
        <v>0</v>
      </c>
      <c r="K22" s="264">
        <v>0.1</v>
      </c>
      <c r="L22" s="264">
        <v>0.3</v>
      </c>
      <c r="M22" s="264">
        <v>1</v>
      </c>
      <c r="N22" s="264">
        <v>1</v>
      </c>
      <c r="O22" s="176"/>
      <c r="P22" s="176"/>
      <c r="Q22" s="176"/>
      <c r="R22" s="176"/>
      <c r="S22" s="176"/>
      <c r="T22" s="141" t="s">
        <v>429</v>
      </c>
      <c r="U22" s="143">
        <v>12259000000</v>
      </c>
      <c r="V22" s="324"/>
      <c r="W22" s="144">
        <v>0.4</v>
      </c>
      <c r="X22" s="144"/>
      <c r="Y22" s="144"/>
      <c r="Z22" s="144"/>
      <c r="AA22" s="144"/>
      <c r="AB22" s="157" t="s">
        <v>805</v>
      </c>
    </row>
    <row r="23" spans="1:28" ht="89.25" customHeight="1">
      <c r="A23" s="330"/>
      <c r="B23" s="330"/>
      <c r="C23" s="268"/>
      <c r="D23" s="268" t="s">
        <v>420</v>
      </c>
      <c r="E23" s="268" t="s">
        <v>117</v>
      </c>
      <c r="F23" s="268" t="s">
        <v>421</v>
      </c>
      <c r="G23" s="268" t="s">
        <v>244</v>
      </c>
      <c r="H23" s="268" t="s">
        <v>171</v>
      </c>
      <c r="I23" s="265">
        <v>0.5</v>
      </c>
      <c r="J23" s="265">
        <v>0</v>
      </c>
      <c r="K23" s="265">
        <v>0.1</v>
      </c>
      <c r="L23" s="265">
        <v>0.3</v>
      </c>
      <c r="M23" s="265">
        <v>1</v>
      </c>
      <c r="N23" s="265">
        <v>1</v>
      </c>
      <c r="O23" s="178"/>
      <c r="P23" s="178"/>
      <c r="Q23" s="178"/>
      <c r="R23" s="178"/>
      <c r="S23" s="178"/>
      <c r="T23" s="141" t="s">
        <v>662</v>
      </c>
      <c r="U23" s="141">
        <v>0</v>
      </c>
      <c r="V23" s="325"/>
      <c r="W23" s="144">
        <v>0.2</v>
      </c>
      <c r="X23" s="144"/>
      <c r="Y23" s="144"/>
      <c r="Z23" s="144"/>
      <c r="AA23" s="144"/>
      <c r="AB23" s="149"/>
    </row>
    <row r="24" spans="1:28" ht="88.5" customHeight="1">
      <c r="A24" s="330"/>
      <c r="B24" s="330"/>
      <c r="C24" s="268"/>
      <c r="D24" s="268" t="s">
        <v>420</v>
      </c>
      <c r="E24" s="268" t="s">
        <v>117</v>
      </c>
      <c r="F24" s="268" t="s">
        <v>421</v>
      </c>
      <c r="G24" s="268" t="s">
        <v>244</v>
      </c>
      <c r="H24" s="268" t="s">
        <v>171</v>
      </c>
      <c r="I24" s="265">
        <v>0.5</v>
      </c>
      <c r="J24" s="265">
        <v>0</v>
      </c>
      <c r="K24" s="265">
        <v>0.1</v>
      </c>
      <c r="L24" s="265">
        <v>0.3</v>
      </c>
      <c r="M24" s="265">
        <v>1</v>
      </c>
      <c r="N24" s="265">
        <v>1</v>
      </c>
      <c r="O24" s="178"/>
      <c r="P24" s="178"/>
      <c r="Q24" s="178"/>
      <c r="R24" s="178"/>
      <c r="S24" s="178"/>
      <c r="T24" s="141" t="s">
        <v>664</v>
      </c>
      <c r="U24" s="141">
        <v>0</v>
      </c>
      <c r="V24" s="325"/>
      <c r="W24" s="144">
        <v>0.2</v>
      </c>
      <c r="X24" s="144"/>
      <c r="Y24" s="144"/>
      <c r="Z24" s="144"/>
      <c r="AA24" s="144"/>
    </row>
    <row r="25" spans="1:28" ht="38.25" customHeight="1">
      <c r="A25" s="330"/>
      <c r="B25" s="330"/>
      <c r="C25" s="269"/>
      <c r="D25" s="269" t="s">
        <v>420</v>
      </c>
      <c r="E25" s="269" t="s">
        <v>117</v>
      </c>
      <c r="F25" s="269" t="s">
        <v>421</v>
      </c>
      <c r="G25" s="269" t="s">
        <v>244</v>
      </c>
      <c r="H25" s="269" t="s">
        <v>171</v>
      </c>
      <c r="I25" s="266">
        <v>0.5</v>
      </c>
      <c r="J25" s="266">
        <v>0</v>
      </c>
      <c r="K25" s="266">
        <v>0.1</v>
      </c>
      <c r="L25" s="266">
        <v>0.3</v>
      </c>
      <c r="M25" s="266">
        <v>1</v>
      </c>
      <c r="N25" s="266">
        <v>1</v>
      </c>
      <c r="O25" s="177"/>
      <c r="P25" s="177"/>
      <c r="Q25" s="177"/>
      <c r="R25" s="177"/>
      <c r="S25" s="177"/>
      <c r="T25" s="141" t="s">
        <v>433</v>
      </c>
      <c r="U25" s="141">
        <v>0</v>
      </c>
      <c r="V25" s="326"/>
      <c r="W25" s="144">
        <v>0.2</v>
      </c>
      <c r="X25" s="144"/>
      <c r="Y25" s="144"/>
      <c r="Z25" s="144"/>
      <c r="AA25" s="144"/>
    </row>
    <row r="26" spans="1:28" ht="75" customHeight="1">
      <c r="A26" s="330"/>
      <c r="B26" s="330"/>
      <c r="C26" s="267" t="s">
        <v>419</v>
      </c>
      <c r="D26" s="267" t="s">
        <v>420</v>
      </c>
      <c r="E26" s="267" t="s">
        <v>235</v>
      </c>
      <c r="F26" s="267" t="s">
        <v>421</v>
      </c>
      <c r="G26" s="267" t="s">
        <v>667</v>
      </c>
      <c r="H26" s="267" t="s">
        <v>171</v>
      </c>
      <c r="I26" s="264">
        <v>1</v>
      </c>
      <c r="J26" s="264">
        <v>0.1</v>
      </c>
      <c r="K26" s="264">
        <v>0.5</v>
      </c>
      <c r="L26" s="264">
        <v>0.8</v>
      </c>
      <c r="M26" s="264">
        <v>1</v>
      </c>
      <c r="N26" s="264">
        <v>1</v>
      </c>
      <c r="O26" s="176"/>
      <c r="P26" s="176"/>
      <c r="Q26" s="176"/>
      <c r="R26" s="176"/>
      <c r="S26" s="176"/>
      <c r="T26" s="141" t="s">
        <v>662</v>
      </c>
      <c r="U26" s="141">
        <v>0</v>
      </c>
      <c r="V26" s="267"/>
      <c r="W26" s="144">
        <v>0.2</v>
      </c>
      <c r="X26" s="144"/>
      <c r="Y26" s="144"/>
      <c r="Z26" s="144"/>
      <c r="AA26" s="144"/>
    </row>
    <row r="27" spans="1:28" ht="37.5" customHeight="1">
      <c r="A27" s="330"/>
      <c r="B27" s="330"/>
      <c r="C27" s="268"/>
      <c r="D27" s="268" t="s">
        <v>420</v>
      </c>
      <c r="E27" s="268" t="s">
        <v>235</v>
      </c>
      <c r="F27" s="268" t="s">
        <v>421</v>
      </c>
      <c r="G27" s="268" t="s">
        <v>667</v>
      </c>
      <c r="H27" s="268" t="s">
        <v>171</v>
      </c>
      <c r="I27" s="265">
        <v>1</v>
      </c>
      <c r="J27" s="265">
        <v>0.1</v>
      </c>
      <c r="K27" s="265">
        <v>0.5</v>
      </c>
      <c r="L27" s="265">
        <v>0.8</v>
      </c>
      <c r="M27" s="265">
        <v>1</v>
      </c>
      <c r="N27" s="265">
        <v>1</v>
      </c>
      <c r="O27" s="178"/>
      <c r="P27" s="178"/>
      <c r="Q27" s="178"/>
      <c r="R27" s="178"/>
      <c r="S27" s="178"/>
      <c r="T27" s="141" t="s">
        <v>668</v>
      </c>
      <c r="U27" s="141">
        <v>0</v>
      </c>
      <c r="V27" s="268"/>
      <c r="W27" s="144">
        <v>0.6</v>
      </c>
      <c r="X27" s="144"/>
      <c r="Y27" s="144"/>
      <c r="Z27" s="144"/>
      <c r="AA27" s="144"/>
    </row>
    <row r="28" spans="1:28" ht="37.5" customHeight="1">
      <c r="A28" s="330"/>
      <c r="B28" s="331"/>
      <c r="C28" s="269"/>
      <c r="D28" s="269" t="s">
        <v>420</v>
      </c>
      <c r="E28" s="269" t="s">
        <v>235</v>
      </c>
      <c r="F28" s="269" t="s">
        <v>421</v>
      </c>
      <c r="G28" s="269" t="s">
        <v>667</v>
      </c>
      <c r="H28" s="269" t="s">
        <v>171</v>
      </c>
      <c r="I28" s="266">
        <v>1</v>
      </c>
      <c r="J28" s="266">
        <v>0.1</v>
      </c>
      <c r="K28" s="266">
        <v>0.5</v>
      </c>
      <c r="L28" s="266">
        <v>0.8</v>
      </c>
      <c r="M28" s="266">
        <v>1</v>
      </c>
      <c r="N28" s="266">
        <v>1</v>
      </c>
      <c r="O28" s="177"/>
      <c r="P28" s="177"/>
      <c r="Q28" s="177"/>
      <c r="R28" s="177"/>
      <c r="S28" s="177"/>
      <c r="T28" s="141" t="s">
        <v>669</v>
      </c>
      <c r="U28" s="141">
        <v>0</v>
      </c>
      <c r="V28" s="269"/>
      <c r="W28" s="144">
        <v>0.2</v>
      </c>
      <c r="X28" s="144"/>
      <c r="Y28" s="144"/>
      <c r="Z28" s="144"/>
      <c r="AA28" s="144"/>
    </row>
    <row r="29" spans="1:28" ht="65.099999999999994" customHeight="1">
      <c r="A29" s="330"/>
      <c r="B29" s="276" t="s">
        <v>94</v>
      </c>
      <c r="C29" s="279" t="s">
        <v>640</v>
      </c>
      <c r="D29" s="279" t="s">
        <v>641</v>
      </c>
      <c r="E29" s="279" t="s">
        <v>672</v>
      </c>
      <c r="F29" s="279" t="s">
        <v>354</v>
      </c>
      <c r="G29" s="279" t="s">
        <v>673</v>
      </c>
      <c r="H29" s="279" t="s">
        <v>674</v>
      </c>
      <c r="I29" s="282">
        <v>2</v>
      </c>
      <c r="J29" s="282">
        <v>0</v>
      </c>
      <c r="K29" s="282">
        <v>0</v>
      </c>
      <c r="L29" s="282">
        <v>0</v>
      </c>
      <c r="M29" s="282">
        <v>2</v>
      </c>
      <c r="N29" s="282">
        <v>2</v>
      </c>
      <c r="O29" s="173"/>
      <c r="P29" s="173"/>
      <c r="Q29" s="173"/>
      <c r="R29" s="173"/>
      <c r="S29" s="173"/>
      <c r="T29" s="141" t="s">
        <v>675</v>
      </c>
      <c r="U29" s="143"/>
      <c r="V29" s="324"/>
      <c r="W29" s="142">
        <v>0.2</v>
      </c>
      <c r="X29" s="142"/>
      <c r="Y29" s="142"/>
      <c r="Z29" s="142"/>
      <c r="AA29" s="142"/>
    </row>
    <row r="30" spans="1:28" ht="65.099999999999994" customHeight="1">
      <c r="A30" s="330"/>
      <c r="B30" s="277" t="s">
        <v>94</v>
      </c>
      <c r="C30" s="280" t="s">
        <v>640</v>
      </c>
      <c r="D30" s="280" t="s">
        <v>641</v>
      </c>
      <c r="E30" s="280" t="s">
        <v>672</v>
      </c>
      <c r="F30" s="280" t="s">
        <v>354</v>
      </c>
      <c r="G30" s="280" t="s">
        <v>673</v>
      </c>
      <c r="H30" s="280" t="s">
        <v>674</v>
      </c>
      <c r="I30" s="283">
        <v>2</v>
      </c>
      <c r="J30" s="283">
        <v>0</v>
      </c>
      <c r="K30" s="283">
        <v>0</v>
      </c>
      <c r="L30" s="283">
        <v>0</v>
      </c>
      <c r="M30" s="283">
        <v>2</v>
      </c>
      <c r="N30" s="283">
        <v>2</v>
      </c>
      <c r="O30" s="174"/>
      <c r="P30" s="174"/>
      <c r="Q30" s="174"/>
      <c r="R30" s="174"/>
      <c r="S30" s="174"/>
      <c r="T30" s="141" t="s">
        <v>677</v>
      </c>
      <c r="U30" s="143"/>
      <c r="V30" s="325"/>
      <c r="W30" s="142">
        <v>0.4</v>
      </c>
      <c r="X30" s="142">
        <v>0.2</v>
      </c>
      <c r="Y30" s="142"/>
      <c r="Z30" s="142"/>
      <c r="AA30" s="142"/>
      <c r="AB30" s="157" t="s">
        <v>806</v>
      </c>
    </row>
    <row r="31" spans="1:28" ht="63.75" customHeight="1">
      <c r="A31" s="331"/>
      <c r="B31" s="278" t="s">
        <v>94</v>
      </c>
      <c r="C31" s="281" t="s">
        <v>640</v>
      </c>
      <c r="D31" s="281" t="s">
        <v>641</v>
      </c>
      <c r="E31" s="281" t="s">
        <v>672</v>
      </c>
      <c r="F31" s="281" t="s">
        <v>354</v>
      </c>
      <c r="G31" s="281" t="s">
        <v>673</v>
      </c>
      <c r="H31" s="281" t="s">
        <v>674</v>
      </c>
      <c r="I31" s="284">
        <v>2</v>
      </c>
      <c r="J31" s="284">
        <v>0</v>
      </c>
      <c r="K31" s="284">
        <v>0</v>
      </c>
      <c r="L31" s="284">
        <v>0</v>
      </c>
      <c r="M31" s="284">
        <v>2</v>
      </c>
      <c r="N31" s="284">
        <v>2</v>
      </c>
      <c r="O31" s="175"/>
      <c r="P31" s="175"/>
      <c r="Q31" s="175"/>
      <c r="R31" s="175"/>
      <c r="S31" s="175"/>
      <c r="T31" s="141" t="s">
        <v>680</v>
      </c>
      <c r="U31" s="143"/>
      <c r="V31" s="326"/>
      <c r="W31" s="142">
        <v>0.4</v>
      </c>
      <c r="X31" s="142"/>
      <c r="Y31" s="142"/>
      <c r="Z31" s="142"/>
      <c r="AA31" s="142"/>
    </row>
    <row r="32" spans="1:28" ht="76.5" customHeight="1">
      <c r="A32" s="317" t="s">
        <v>453</v>
      </c>
      <c r="B32" s="317" t="s">
        <v>683</v>
      </c>
      <c r="C32" s="309" t="s">
        <v>684</v>
      </c>
      <c r="D32" s="309" t="s">
        <v>457</v>
      </c>
      <c r="E32" s="309" t="s">
        <v>685</v>
      </c>
      <c r="F32" s="309" t="s">
        <v>458</v>
      </c>
      <c r="G32" s="309" t="s">
        <v>686</v>
      </c>
      <c r="H32" s="309" t="s">
        <v>461</v>
      </c>
      <c r="I32" s="309" t="s">
        <v>462</v>
      </c>
      <c r="J32" s="307">
        <v>0.25</v>
      </c>
      <c r="K32" s="307">
        <v>0.5</v>
      </c>
      <c r="L32" s="307">
        <v>0.75</v>
      </c>
      <c r="M32" s="307">
        <v>1</v>
      </c>
      <c r="N32" s="307">
        <v>1</v>
      </c>
      <c r="O32" s="159"/>
      <c r="P32" s="159"/>
      <c r="Q32" s="159"/>
      <c r="R32" s="159"/>
      <c r="S32" s="159"/>
      <c r="T32" s="131" t="s">
        <v>687</v>
      </c>
      <c r="U32" s="132">
        <v>24600000</v>
      </c>
      <c r="V32" s="334"/>
      <c r="W32" s="145">
        <v>0.25</v>
      </c>
      <c r="X32" s="145"/>
      <c r="Y32" s="145"/>
      <c r="Z32" s="145"/>
      <c r="AA32" s="145"/>
    </row>
    <row r="33" spans="1:28" ht="76.5" customHeight="1">
      <c r="A33" s="318"/>
      <c r="B33" s="318"/>
      <c r="C33" s="320"/>
      <c r="D33" s="320"/>
      <c r="E33" s="320"/>
      <c r="F33" s="320"/>
      <c r="G33" s="320"/>
      <c r="H33" s="320"/>
      <c r="I33" s="320"/>
      <c r="J33" s="321">
        <v>0.25</v>
      </c>
      <c r="K33" s="321">
        <v>0.5</v>
      </c>
      <c r="L33" s="321">
        <v>0.75</v>
      </c>
      <c r="M33" s="321">
        <v>1</v>
      </c>
      <c r="N33" s="321">
        <v>1</v>
      </c>
      <c r="O33" s="160"/>
      <c r="P33" s="160"/>
      <c r="Q33" s="160"/>
      <c r="R33" s="160"/>
      <c r="S33" s="160"/>
      <c r="T33" s="131" t="s">
        <v>463</v>
      </c>
      <c r="U33" s="132">
        <v>41000000</v>
      </c>
      <c r="V33" s="335"/>
      <c r="W33" s="145">
        <v>0.38</v>
      </c>
      <c r="X33" s="145"/>
      <c r="Y33" s="145"/>
      <c r="Z33" s="145"/>
      <c r="AA33" s="145"/>
    </row>
    <row r="34" spans="1:28" ht="112.5" customHeight="1">
      <c r="A34" s="318"/>
      <c r="B34" s="319"/>
      <c r="C34" s="310"/>
      <c r="D34" s="310"/>
      <c r="E34" s="310"/>
      <c r="F34" s="310"/>
      <c r="G34" s="310"/>
      <c r="H34" s="310"/>
      <c r="I34" s="310"/>
      <c r="J34" s="308">
        <v>0.25</v>
      </c>
      <c r="K34" s="308">
        <v>0.5</v>
      </c>
      <c r="L34" s="308">
        <v>0.75</v>
      </c>
      <c r="M34" s="308">
        <v>1</v>
      </c>
      <c r="N34" s="308">
        <v>1</v>
      </c>
      <c r="O34" s="161"/>
      <c r="P34" s="161"/>
      <c r="Q34" s="161"/>
      <c r="R34" s="161"/>
      <c r="S34" s="161"/>
      <c r="T34" s="131" t="s">
        <v>467</v>
      </c>
      <c r="U34" s="132">
        <v>65100000</v>
      </c>
      <c r="V34" s="336"/>
      <c r="W34" s="145">
        <v>0.37</v>
      </c>
      <c r="X34" s="145"/>
      <c r="Y34" s="145"/>
      <c r="Z34" s="145"/>
      <c r="AA34" s="145"/>
    </row>
    <row r="35" spans="1:28" ht="77.25" customHeight="1">
      <c r="A35" s="318"/>
      <c r="B35" s="317" t="s">
        <v>690</v>
      </c>
      <c r="C35" s="309" t="s">
        <v>691</v>
      </c>
      <c r="D35" s="309" t="s">
        <v>457</v>
      </c>
      <c r="E35" s="309" t="s">
        <v>692</v>
      </c>
      <c r="F35" s="309" t="s">
        <v>592</v>
      </c>
      <c r="G35" s="309" t="s">
        <v>693</v>
      </c>
      <c r="H35" s="309" t="s">
        <v>171</v>
      </c>
      <c r="I35" s="309" t="s">
        <v>462</v>
      </c>
      <c r="J35" s="307">
        <v>0.25</v>
      </c>
      <c r="K35" s="307">
        <v>0.5</v>
      </c>
      <c r="L35" s="307">
        <v>0.75</v>
      </c>
      <c r="M35" s="307">
        <v>1</v>
      </c>
      <c r="N35" s="307">
        <v>1</v>
      </c>
      <c r="O35" s="159"/>
      <c r="P35" s="159"/>
      <c r="Q35" s="159"/>
      <c r="R35" s="159"/>
      <c r="S35" s="159"/>
      <c r="T35" s="131" t="s">
        <v>694</v>
      </c>
      <c r="U35" s="132">
        <v>0</v>
      </c>
      <c r="V35" s="334"/>
      <c r="W35" s="145">
        <v>0.2</v>
      </c>
      <c r="X35" s="145"/>
      <c r="Y35" s="145"/>
      <c r="Z35" s="145"/>
      <c r="AA35" s="145"/>
      <c r="AB35" s="262" t="s">
        <v>807</v>
      </c>
    </row>
    <row r="36" spans="1:28" ht="77.25" customHeight="1">
      <c r="A36" s="319"/>
      <c r="B36" s="319"/>
      <c r="C36" s="310"/>
      <c r="D36" s="310"/>
      <c r="E36" s="310" t="s">
        <v>692</v>
      </c>
      <c r="F36" s="310" t="s">
        <v>592</v>
      </c>
      <c r="G36" s="310" t="s">
        <v>693</v>
      </c>
      <c r="H36" s="310" t="s">
        <v>171</v>
      </c>
      <c r="I36" s="310" t="s">
        <v>462</v>
      </c>
      <c r="J36" s="308">
        <v>0.25</v>
      </c>
      <c r="K36" s="308">
        <v>0.5</v>
      </c>
      <c r="L36" s="308">
        <v>0.75</v>
      </c>
      <c r="M36" s="308">
        <v>1</v>
      </c>
      <c r="N36" s="308">
        <v>1</v>
      </c>
      <c r="O36" s="161"/>
      <c r="P36" s="161"/>
      <c r="Q36" s="161"/>
      <c r="R36" s="161"/>
      <c r="S36" s="161"/>
      <c r="T36" s="131" t="s">
        <v>697</v>
      </c>
      <c r="U36" s="132">
        <v>78943920</v>
      </c>
      <c r="V36" s="336"/>
      <c r="W36" s="145">
        <v>0.8</v>
      </c>
      <c r="X36" s="145"/>
      <c r="Y36" s="145"/>
      <c r="Z36" s="145"/>
      <c r="AA36" s="145"/>
      <c r="AB36" s="263"/>
    </row>
    <row r="37" spans="1:28" ht="90.75" customHeight="1">
      <c r="A37" s="311" t="s">
        <v>479</v>
      </c>
      <c r="B37" s="322" t="s">
        <v>808</v>
      </c>
      <c r="C37" s="297" t="s">
        <v>640</v>
      </c>
      <c r="D37" s="297" t="s">
        <v>641</v>
      </c>
      <c r="E37" s="297" t="s">
        <v>809</v>
      </c>
      <c r="F37" s="297" t="s">
        <v>354</v>
      </c>
      <c r="G37" s="297" t="s">
        <v>810</v>
      </c>
      <c r="H37" s="297" t="s">
        <v>171</v>
      </c>
      <c r="I37" s="297" t="s">
        <v>462</v>
      </c>
      <c r="J37" s="297">
        <v>0.25</v>
      </c>
      <c r="K37" s="297">
        <v>0.5</v>
      </c>
      <c r="L37" s="297">
        <v>0.75</v>
      </c>
      <c r="M37" s="297">
        <v>1</v>
      </c>
      <c r="N37" s="297">
        <v>1</v>
      </c>
      <c r="O37" s="162"/>
      <c r="P37" s="162"/>
      <c r="Q37" s="162"/>
      <c r="R37" s="162"/>
      <c r="S37" s="162"/>
      <c r="T37" s="133" t="s">
        <v>811</v>
      </c>
      <c r="U37" s="146">
        <f>4300000*11</f>
        <v>47300000</v>
      </c>
      <c r="V37" s="337">
        <f>+W37*X37+W37*Y37+W37*Z37+W37*AA37+W38*X38+W38*Y38+W38*Z38+W38*AA38</f>
        <v>0.125</v>
      </c>
      <c r="W37" s="147">
        <v>0.5</v>
      </c>
      <c r="X37" s="147"/>
      <c r="Y37" s="147"/>
      <c r="Z37" s="147"/>
      <c r="AA37" s="147"/>
      <c r="AB37" s="156" t="s">
        <v>812</v>
      </c>
    </row>
    <row r="38" spans="1:28" ht="65.099999999999994" customHeight="1">
      <c r="A38" s="312"/>
      <c r="B38" s="323" t="s">
        <v>700</v>
      </c>
      <c r="C38" s="299" t="s">
        <v>640</v>
      </c>
      <c r="D38" s="299" t="s">
        <v>641</v>
      </c>
      <c r="E38" s="299" t="s">
        <v>701</v>
      </c>
      <c r="F38" s="299" t="s">
        <v>354</v>
      </c>
      <c r="G38" s="299" t="s">
        <v>702</v>
      </c>
      <c r="H38" s="299" t="s">
        <v>171</v>
      </c>
      <c r="I38" s="299" t="s">
        <v>462</v>
      </c>
      <c r="J38" s="299">
        <v>0.25</v>
      </c>
      <c r="K38" s="299">
        <v>0.5</v>
      </c>
      <c r="L38" s="299">
        <v>0.75</v>
      </c>
      <c r="M38" s="299">
        <v>1</v>
      </c>
      <c r="N38" s="299">
        <v>1</v>
      </c>
      <c r="O38" s="163"/>
      <c r="P38" s="163"/>
      <c r="Q38" s="163"/>
      <c r="R38" s="163"/>
      <c r="S38" s="163"/>
      <c r="T38" s="133" t="s">
        <v>489</v>
      </c>
      <c r="U38" s="146">
        <v>0</v>
      </c>
      <c r="V38" s="338"/>
      <c r="W38" s="147">
        <v>0.5</v>
      </c>
      <c r="X38" s="147">
        <v>0.25</v>
      </c>
      <c r="Y38" s="147"/>
      <c r="Z38" s="147"/>
      <c r="AA38" s="147"/>
      <c r="AB38" s="184" t="s">
        <v>813</v>
      </c>
    </row>
    <row r="39" spans="1:28" ht="62.45" customHeight="1">
      <c r="A39" s="312"/>
      <c r="B39" s="303" t="s">
        <v>707</v>
      </c>
      <c r="C39" s="304" t="s">
        <v>708</v>
      </c>
      <c r="D39" s="297" t="s">
        <v>420</v>
      </c>
      <c r="E39" s="297" t="s">
        <v>709</v>
      </c>
      <c r="F39" s="297" t="s">
        <v>493</v>
      </c>
      <c r="G39" s="297" t="s">
        <v>710</v>
      </c>
      <c r="H39" s="297" t="s">
        <v>674</v>
      </c>
      <c r="I39" s="297" t="s">
        <v>462</v>
      </c>
      <c r="J39" s="297"/>
      <c r="K39" s="297"/>
      <c r="L39" s="300">
        <v>1</v>
      </c>
      <c r="M39" s="300">
        <v>2</v>
      </c>
      <c r="N39" s="300">
        <v>2</v>
      </c>
      <c r="O39" s="167"/>
      <c r="P39" s="167"/>
      <c r="Q39" s="167"/>
      <c r="R39" s="167"/>
      <c r="S39" s="167"/>
      <c r="T39" s="133" t="s">
        <v>495</v>
      </c>
      <c r="U39" s="146">
        <f>945000000</f>
        <v>945000000</v>
      </c>
      <c r="V39" s="337">
        <f>+W39*X39+W39*Y39+W39*Z39+W39*AA39+W40*X40+W40*Y40+W40*Z40+W40*AA40+W41*X41+W41*Y41+W41*Z41+W41*AA41</f>
        <v>0.16500000000000001</v>
      </c>
      <c r="W39" s="147">
        <v>0.6</v>
      </c>
      <c r="X39" s="147">
        <v>0</v>
      </c>
      <c r="Y39" s="147"/>
      <c r="Z39" s="147"/>
      <c r="AA39" s="147"/>
      <c r="AB39" s="184" t="s">
        <v>814</v>
      </c>
    </row>
    <row r="40" spans="1:28" ht="62.45" customHeight="1">
      <c r="A40" s="312"/>
      <c r="B40" s="303" t="s">
        <v>707</v>
      </c>
      <c r="C40" s="305" t="s">
        <v>708</v>
      </c>
      <c r="D40" s="298" t="s">
        <v>420</v>
      </c>
      <c r="E40" s="298" t="s">
        <v>709</v>
      </c>
      <c r="F40" s="298" t="s">
        <v>493</v>
      </c>
      <c r="G40" s="298" t="s">
        <v>710</v>
      </c>
      <c r="H40" s="298" t="s">
        <v>674</v>
      </c>
      <c r="I40" s="298" t="s">
        <v>462</v>
      </c>
      <c r="J40" s="298"/>
      <c r="K40" s="298"/>
      <c r="L40" s="301">
        <v>1</v>
      </c>
      <c r="M40" s="301">
        <v>2</v>
      </c>
      <c r="N40" s="301">
        <v>2</v>
      </c>
      <c r="O40" s="168"/>
      <c r="P40" s="168"/>
      <c r="Q40" s="168"/>
      <c r="R40" s="168"/>
      <c r="S40" s="168"/>
      <c r="T40" s="133" t="s">
        <v>713</v>
      </c>
      <c r="U40" s="146">
        <v>508538858</v>
      </c>
      <c r="V40" s="339"/>
      <c r="W40" s="147">
        <v>0.3</v>
      </c>
      <c r="X40" s="147">
        <v>0.55000000000000004</v>
      </c>
      <c r="Y40" s="147"/>
      <c r="Z40" s="147"/>
      <c r="AA40" s="147"/>
      <c r="AB40" s="184" t="s">
        <v>815</v>
      </c>
    </row>
    <row r="41" spans="1:28" ht="62.45" customHeight="1">
      <c r="A41" s="313"/>
      <c r="B41" s="303" t="s">
        <v>707</v>
      </c>
      <c r="C41" s="306" t="s">
        <v>708</v>
      </c>
      <c r="D41" s="299" t="s">
        <v>420</v>
      </c>
      <c r="E41" s="299" t="s">
        <v>709</v>
      </c>
      <c r="F41" s="299" t="s">
        <v>493</v>
      </c>
      <c r="G41" s="299" t="s">
        <v>710</v>
      </c>
      <c r="H41" s="299" t="s">
        <v>674</v>
      </c>
      <c r="I41" s="299" t="s">
        <v>462</v>
      </c>
      <c r="J41" s="299"/>
      <c r="K41" s="299"/>
      <c r="L41" s="302">
        <v>1</v>
      </c>
      <c r="M41" s="302">
        <v>2</v>
      </c>
      <c r="N41" s="302">
        <v>2</v>
      </c>
      <c r="O41" s="169"/>
      <c r="P41" s="169"/>
      <c r="Q41" s="169"/>
      <c r="R41" s="169"/>
      <c r="S41" s="169"/>
      <c r="T41" s="133" t="s">
        <v>816</v>
      </c>
      <c r="U41" s="146">
        <v>0</v>
      </c>
      <c r="V41" s="338"/>
      <c r="W41" s="147">
        <v>0.1</v>
      </c>
      <c r="X41" s="147"/>
      <c r="Y41" s="147"/>
      <c r="Z41" s="147"/>
      <c r="AA41" s="147"/>
      <c r="AB41" s="184" t="s">
        <v>817</v>
      </c>
    </row>
    <row r="42" spans="1:28" ht="256.5">
      <c r="A42" s="314" t="s">
        <v>504</v>
      </c>
      <c r="B42" s="148" t="s">
        <v>112</v>
      </c>
      <c r="C42" s="136" t="s">
        <v>720</v>
      </c>
      <c r="D42" s="136" t="s">
        <v>650</v>
      </c>
      <c r="E42" s="136" t="s">
        <v>721</v>
      </c>
      <c r="F42" s="136" t="s">
        <v>364</v>
      </c>
      <c r="G42" s="136" t="s">
        <v>68</v>
      </c>
      <c r="H42" s="136" t="s">
        <v>171</v>
      </c>
      <c r="I42" s="136" t="s">
        <v>462</v>
      </c>
      <c r="J42" s="135">
        <v>0</v>
      </c>
      <c r="K42" s="135">
        <v>0.5</v>
      </c>
      <c r="L42" s="135">
        <v>0.75</v>
      </c>
      <c r="M42" s="135">
        <v>1</v>
      </c>
      <c r="N42" s="135">
        <v>1</v>
      </c>
      <c r="O42" s="135"/>
      <c r="P42" s="135"/>
      <c r="Q42" s="135"/>
      <c r="R42" s="135"/>
      <c r="S42" s="135"/>
      <c r="T42" s="136" t="s">
        <v>508</v>
      </c>
      <c r="U42" s="134">
        <v>90200000</v>
      </c>
      <c r="V42" s="135">
        <f>+W42*X42+W42*Y42+W42*Z42+W42*AA42</f>
        <v>0</v>
      </c>
      <c r="W42" s="135">
        <v>1</v>
      </c>
      <c r="X42" s="135"/>
      <c r="Y42" s="135"/>
      <c r="Z42" s="135"/>
      <c r="AA42" s="135"/>
      <c r="AB42" s="157" t="s">
        <v>818</v>
      </c>
    </row>
    <row r="43" spans="1:28" ht="38.25" customHeight="1">
      <c r="A43" s="315"/>
      <c r="B43" s="291" t="s">
        <v>819</v>
      </c>
      <c r="C43" s="294" t="s">
        <v>684</v>
      </c>
      <c r="D43" s="294" t="s">
        <v>457</v>
      </c>
      <c r="E43" s="294" t="s">
        <v>723</v>
      </c>
      <c r="F43" s="294" t="s">
        <v>458</v>
      </c>
      <c r="G43" s="294" t="s">
        <v>724</v>
      </c>
      <c r="H43" s="294" t="s">
        <v>171</v>
      </c>
      <c r="I43" s="294">
        <v>100</v>
      </c>
      <c r="J43" s="294">
        <v>25</v>
      </c>
      <c r="K43" s="294">
        <v>50</v>
      </c>
      <c r="L43" s="294">
        <v>75</v>
      </c>
      <c r="M43" s="294">
        <v>100</v>
      </c>
      <c r="N43" s="294">
        <v>100</v>
      </c>
      <c r="O43" s="164"/>
      <c r="P43" s="164"/>
      <c r="Q43" s="164"/>
      <c r="R43" s="164"/>
      <c r="S43" s="164"/>
      <c r="T43" s="136" t="s">
        <v>725</v>
      </c>
      <c r="U43" s="134">
        <v>0</v>
      </c>
      <c r="V43" s="332">
        <f>+W43*X43+W43*Y43+W43*Z43+W43*AA43+W44*X44+W44*Y44+W44*Z44+W44*AA44+W45*X45+W45*Y45+W45*Z45+W45*AA45+W46*X46+W46*Y46+W46*Z46+W46*AA46+W47*X47+W47*Y47+W47*Z47+W47*AA47</f>
        <v>0.15000000000000002</v>
      </c>
      <c r="W43" s="135">
        <v>0.2</v>
      </c>
      <c r="X43" s="135">
        <v>0.25</v>
      </c>
      <c r="Y43" s="135"/>
      <c r="Z43" s="135"/>
      <c r="AA43" s="135"/>
      <c r="AB43" s="18" t="s">
        <v>820</v>
      </c>
    </row>
    <row r="44" spans="1:28" ht="37.5" customHeight="1">
      <c r="A44" s="315"/>
      <c r="B44" s="293" t="s">
        <v>722</v>
      </c>
      <c r="C44" s="295" t="s">
        <v>684</v>
      </c>
      <c r="D44" s="295" t="s">
        <v>457</v>
      </c>
      <c r="E44" s="295" t="s">
        <v>723</v>
      </c>
      <c r="F44" s="295"/>
      <c r="G44" s="295" t="s">
        <v>724</v>
      </c>
      <c r="H44" s="295" t="s">
        <v>171</v>
      </c>
      <c r="I44" s="295">
        <v>100</v>
      </c>
      <c r="J44" s="295">
        <v>25</v>
      </c>
      <c r="K44" s="295">
        <v>50</v>
      </c>
      <c r="L44" s="295">
        <v>75</v>
      </c>
      <c r="M44" s="295">
        <v>100</v>
      </c>
      <c r="N44" s="295">
        <v>100</v>
      </c>
      <c r="O44" s="165"/>
      <c r="P44" s="165"/>
      <c r="Q44" s="165"/>
      <c r="R44" s="165"/>
      <c r="S44" s="165"/>
      <c r="T44" s="136" t="s">
        <v>727</v>
      </c>
      <c r="U44" s="134">
        <v>0</v>
      </c>
      <c r="V44" s="340"/>
      <c r="W44" s="135">
        <v>0.2</v>
      </c>
      <c r="X44" s="135"/>
      <c r="Y44" s="135"/>
      <c r="Z44" s="135"/>
      <c r="AA44" s="135"/>
      <c r="AB44" s="18"/>
    </row>
    <row r="45" spans="1:28" ht="28.5" customHeight="1">
      <c r="A45" s="315"/>
      <c r="B45" s="293" t="s">
        <v>722</v>
      </c>
      <c r="C45" s="295" t="s">
        <v>684</v>
      </c>
      <c r="D45" s="295" t="s">
        <v>457</v>
      </c>
      <c r="E45" s="295" t="s">
        <v>723</v>
      </c>
      <c r="F45" s="295"/>
      <c r="G45" s="295" t="s">
        <v>724</v>
      </c>
      <c r="H45" s="295" t="s">
        <v>171</v>
      </c>
      <c r="I45" s="295">
        <v>100</v>
      </c>
      <c r="J45" s="295">
        <v>25</v>
      </c>
      <c r="K45" s="295">
        <v>50</v>
      </c>
      <c r="L45" s="295">
        <v>75</v>
      </c>
      <c r="M45" s="295">
        <v>100</v>
      </c>
      <c r="N45" s="295">
        <v>100</v>
      </c>
      <c r="O45" s="165"/>
      <c r="P45" s="165"/>
      <c r="Q45" s="165"/>
      <c r="R45" s="165"/>
      <c r="S45" s="165"/>
      <c r="T45" s="136" t="s">
        <v>519</v>
      </c>
      <c r="U45" s="134">
        <v>0</v>
      </c>
      <c r="V45" s="340"/>
      <c r="W45" s="135">
        <v>0.2</v>
      </c>
      <c r="X45" s="135">
        <v>0.25</v>
      </c>
      <c r="Y45" s="135"/>
      <c r="Z45" s="135"/>
      <c r="AA45" s="135"/>
      <c r="AB45" s="18" t="s">
        <v>820</v>
      </c>
    </row>
    <row r="46" spans="1:28" ht="77.25" customHeight="1">
      <c r="A46" s="315"/>
      <c r="B46" s="293" t="s">
        <v>722</v>
      </c>
      <c r="C46" s="295" t="s">
        <v>684</v>
      </c>
      <c r="D46" s="295" t="s">
        <v>457</v>
      </c>
      <c r="E46" s="295" t="s">
        <v>723</v>
      </c>
      <c r="F46" s="295"/>
      <c r="G46" s="295" t="s">
        <v>724</v>
      </c>
      <c r="H46" s="295" t="s">
        <v>171</v>
      </c>
      <c r="I46" s="295">
        <v>100</v>
      </c>
      <c r="J46" s="295">
        <v>25</v>
      </c>
      <c r="K46" s="295">
        <v>50</v>
      </c>
      <c r="L46" s="295">
        <v>75</v>
      </c>
      <c r="M46" s="295">
        <v>100</v>
      </c>
      <c r="N46" s="295">
        <v>100</v>
      </c>
      <c r="O46" s="165"/>
      <c r="P46" s="165"/>
      <c r="Q46" s="165"/>
      <c r="R46" s="165"/>
      <c r="S46" s="165"/>
      <c r="T46" s="136" t="s">
        <v>730</v>
      </c>
      <c r="U46" s="134">
        <v>0</v>
      </c>
      <c r="V46" s="340"/>
      <c r="W46" s="135">
        <v>0.2</v>
      </c>
      <c r="X46" s="135">
        <v>0.25</v>
      </c>
      <c r="Y46" s="135"/>
      <c r="Z46" s="135"/>
      <c r="AA46" s="135"/>
      <c r="AB46" s="18" t="s">
        <v>821</v>
      </c>
    </row>
    <row r="47" spans="1:28" ht="37.5" customHeight="1">
      <c r="A47" s="315"/>
      <c r="B47" s="292" t="s">
        <v>722</v>
      </c>
      <c r="C47" s="296" t="s">
        <v>684</v>
      </c>
      <c r="D47" s="296" t="s">
        <v>457</v>
      </c>
      <c r="E47" s="296" t="s">
        <v>723</v>
      </c>
      <c r="F47" s="296"/>
      <c r="G47" s="296" t="s">
        <v>724</v>
      </c>
      <c r="H47" s="296" t="s">
        <v>171</v>
      </c>
      <c r="I47" s="296">
        <v>100</v>
      </c>
      <c r="J47" s="296">
        <v>25</v>
      </c>
      <c r="K47" s="296">
        <v>50</v>
      </c>
      <c r="L47" s="296">
        <v>75</v>
      </c>
      <c r="M47" s="296">
        <v>100</v>
      </c>
      <c r="N47" s="296">
        <v>100</v>
      </c>
      <c r="O47" s="166"/>
      <c r="P47" s="166"/>
      <c r="Q47" s="166"/>
      <c r="R47" s="166"/>
      <c r="S47" s="166"/>
      <c r="T47" s="136" t="s">
        <v>734</v>
      </c>
      <c r="U47" s="134">
        <v>0</v>
      </c>
      <c r="V47" s="333"/>
      <c r="W47" s="135">
        <v>0.2</v>
      </c>
      <c r="X47" s="135"/>
      <c r="Y47" s="135"/>
      <c r="Z47" s="135"/>
      <c r="AA47" s="135"/>
    </row>
    <row r="48" spans="1:28" ht="96" customHeight="1">
      <c r="A48" s="315"/>
      <c r="B48" s="285" t="s">
        <v>737</v>
      </c>
      <c r="C48" s="270" t="s">
        <v>738</v>
      </c>
      <c r="D48" s="270" t="s">
        <v>420</v>
      </c>
      <c r="E48" s="270" t="s">
        <v>739</v>
      </c>
      <c r="F48" s="270" t="s">
        <v>522</v>
      </c>
      <c r="G48" s="270" t="s">
        <v>742</v>
      </c>
      <c r="H48" s="270" t="s">
        <v>171</v>
      </c>
      <c r="I48" s="270">
        <v>0.94</v>
      </c>
      <c r="J48" s="270">
        <v>0.15</v>
      </c>
      <c r="K48" s="270">
        <v>0.4</v>
      </c>
      <c r="L48" s="270">
        <v>0.75</v>
      </c>
      <c r="M48" s="270">
        <v>1</v>
      </c>
      <c r="N48" s="270">
        <v>1</v>
      </c>
      <c r="O48" s="170"/>
      <c r="P48" s="170"/>
      <c r="Q48" s="170"/>
      <c r="R48" s="170"/>
      <c r="S48" s="170"/>
      <c r="T48" s="136" t="s">
        <v>743</v>
      </c>
      <c r="U48" s="134">
        <v>0</v>
      </c>
      <c r="V48" s="332">
        <f>+W48*X48+W48*Y48+W48*Z48+W48*AA48+W49*X49+W49*Y49+W49*Z49+W49*AA49+W50*X50+W50*Y50+W50*Z50+W50*AA50+W51*X51+W51*Y51+W51*Z51+W51*AA51</f>
        <v>0.19500000000000001</v>
      </c>
      <c r="W48" s="135">
        <v>0.25</v>
      </c>
      <c r="X48" s="135"/>
      <c r="Y48" s="135"/>
      <c r="Z48" s="135"/>
      <c r="AA48" s="135"/>
      <c r="AB48" s="18" t="s">
        <v>822</v>
      </c>
    </row>
    <row r="49" spans="1:30" ht="42.75" customHeight="1">
      <c r="A49" s="315"/>
      <c r="B49" s="286" t="s">
        <v>737</v>
      </c>
      <c r="C49" s="271" t="s">
        <v>738</v>
      </c>
      <c r="D49" s="271" t="s">
        <v>420</v>
      </c>
      <c r="E49" s="271" t="s">
        <v>739</v>
      </c>
      <c r="F49" s="271" t="s">
        <v>522</v>
      </c>
      <c r="G49" s="271" t="s">
        <v>744</v>
      </c>
      <c r="H49" s="271" t="s">
        <v>171</v>
      </c>
      <c r="I49" s="271">
        <v>0.94</v>
      </c>
      <c r="J49" s="271">
        <v>0.15</v>
      </c>
      <c r="K49" s="271">
        <v>0.4</v>
      </c>
      <c r="L49" s="271">
        <v>0.75</v>
      </c>
      <c r="M49" s="271">
        <v>1</v>
      </c>
      <c r="N49" s="271">
        <v>1</v>
      </c>
      <c r="O49" s="172"/>
      <c r="P49" s="172"/>
      <c r="Q49" s="172"/>
      <c r="R49" s="172"/>
      <c r="S49" s="172"/>
      <c r="T49" s="136" t="s">
        <v>745</v>
      </c>
      <c r="U49" s="134">
        <v>44000000</v>
      </c>
      <c r="V49" s="340"/>
      <c r="W49" s="135">
        <v>0.25</v>
      </c>
      <c r="X49" s="135">
        <v>0.15</v>
      </c>
      <c r="Y49" s="135"/>
      <c r="Z49" s="135"/>
      <c r="AA49" s="135"/>
      <c r="AB49" s="18" t="s">
        <v>823</v>
      </c>
    </row>
    <row r="50" spans="1:30" ht="50.1" customHeight="1">
      <c r="A50" s="315"/>
      <c r="B50" s="286" t="s">
        <v>737</v>
      </c>
      <c r="C50" s="271" t="s">
        <v>738</v>
      </c>
      <c r="D50" s="271" t="s">
        <v>420</v>
      </c>
      <c r="E50" s="271" t="s">
        <v>739</v>
      </c>
      <c r="F50" s="271" t="s">
        <v>522</v>
      </c>
      <c r="G50" s="271" t="s">
        <v>746</v>
      </c>
      <c r="H50" s="271" t="s">
        <v>171</v>
      </c>
      <c r="I50" s="271">
        <v>0.94</v>
      </c>
      <c r="J50" s="271">
        <v>0.15</v>
      </c>
      <c r="K50" s="271">
        <v>0.4</v>
      </c>
      <c r="L50" s="271">
        <v>0.75</v>
      </c>
      <c r="M50" s="271">
        <v>1</v>
      </c>
      <c r="N50" s="271">
        <v>1</v>
      </c>
      <c r="O50" s="172"/>
      <c r="P50" s="172"/>
      <c r="Q50" s="172"/>
      <c r="R50" s="172"/>
      <c r="S50" s="172"/>
      <c r="T50" s="136" t="s">
        <v>747</v>
      </c>
      <c r="U50" s="134">
        <v>0</v>
      </c>
      <c r="V50" s="340"/>
      <c r="W50" s="135">
        <v>0.25</v>
      </c>
      <c r="X50" s="135">
        <v>0.3</v>
      </c>
      <c r="Y50" s="135"/>
      <c r="Z50" s="135"/>
      <c r="AA50" s="135"/>
      <c r="AB50" s="18" t="s">
        <v>824</v>
      </c>
    </row>
    <row r="51" spans="1:30" ht="37.5" customHeight="1">
      <c r="A51" s="315"/>
      <c r="B51" s="287" t="s">
        <v>737</v>
      </c>
      <c r="C51" s="272" t="s">
        <v>738</v>
      </c>
      <c r="D51" s="272" t="s">
        <v>420</v>
      </c>
      <c r="E51" s="272" t="s">
        <v>739</v>
      </c>
      <c r="F51" s="272" t="s">
        <v>522</v>
      </c>
      <c r="G51" s="272" t="s">
        <v>748</v>
      </c>
      <c r="H51" s="272" t="s">
        <v>171</v>
      </c>
      <c r="I51" s="272">
        <v>0.94</v>
      </c>
      <c r="J51" s="272">
        <v>0.15</v>
      </c>
      <c r="K51" s="272">
        <v>0.4</v>
      </c>
      <c r="L51" s="272">
        <v>0.75</v>
      </c>
      <c r="M51" s="272">
        <v>1</v>
      </c>
      <c r="N51" s="272">
        <v>1</v>
      </c>
      <c r="O51" s="171"/>
      <c r="P51" s="171"/>
      <c r="Q51" s="171"/>
      <c r="R51" s="171"/>
      <c r="S51" s="171"/>
      <c r="T51" s="136" t="s">
        <v>749</v>
      </c>
      <c r="U51" s="134">
        <v>0</v>
      </c>
      <c r="V51" s="333"/>
      <c r="W51" s="135">
        <v>0.25</v>
      </c>
      <c r="X51" s="135">
        <v>0.33</v>
      </c>
      <c r="Y51" s="135"/>
      <c r="Z51" s="135"/>
      <c r="AA51" s="135"/>
      <c r="AB51" t="s">
        <v>825</v>
      </c>
    </row>
    <row r="52" spans="1:30" ht="38.25" customHeight="1">
      <c r="A52" s="315"/>
      <c r="B52" s="285" t="s">
        <v>750</v>
      </c>
      <c r="C52" s="270" t="s">
        <v>751</v>
      </c>
      <c r="D52" s="270" t="s">
        <v>420</v>
      </c>
      <c r="E52" s="270" t="s">
        <v>752</v>
      </c>
      <c r="F52" s="270" t="s">
        <v>536</v>
      </c>
      <c r="G52" s="270" t="s">
        <v>753</v>
      </c>
      <c r="H52" s="270" t="s">
        <v>171</v>
      </c>
      <c r="I52" s="270" t="s">
        <v>462</v>
      </c>
      <c r="J52" s="270">
        <v>1</v>
      </c>
      <c r="K52" s="270">
        <v>1</v>
      </c>
      <c r="L52" s="270">
        <v>1</v>
      </c>
      <c r="M52" s="270">
        <v>1</v>
      </c>
      <c r="N52" s="270">
        <v>1</v>
      </c>
      <c r="O52" s="170"/>
      <c r="P52" s="170"/>
      <c r="Q52" s="170"/>
      <c r="R52" s="170"/>
      <c r="S52" s="170"/>
      <c r="T52" s="136" t="s">
        <v>754</v>
      </c>
      <c r="U52" s="134">
        <v>0</v>
      </c>
      <c r="V52" s="341">
        <f>+W52*X52+W52*Y52+W52*Z52+W52*AA52+W53*X53+W53*Y53+W53*Z53+W53*AA53+W54*X54+W54*Y54+W54*Z54+W54*AA54</f>
        <v>0</v>
      </c>
      <c r="W52" s="135">
        <v>0.3</v>
      </c>
      <c r="X52" s="135"/>
      <c r="Y52" s="135"/>
      <c r="Z52" s="135"/>
      <c r="AA52" s="135"/>
    </row>
    <row r="53" spans="1:30" ht="37.5" customHeight="1">
      <c r="A53" s="315"/>
      <c r="B53" s="286" t="s">
        <v>750</v>
      </c>
      <c r="C53" s="271" t="s">
        <v>751</v>
      </c>
      <c r="D53" s="271" t="s">
        <v>420</v>
      </c>
      <c r="E53" s="271" t="s">
        <v>752</v>
      </c>
      <c r="F53" s="271" t="s">
        <v>536</v>
      </c>
      <c r="G53" s="271" t="s">
        <v>753</v>
      </c>
      <c r="H53" s="271" t="s">
        <v>171</v>
      </c>
      <c r="I53" s="271" t="s">
        <v>462</v>
      </c>
      <c r="J53" s="271">
        <v>0.25</v>
      </c>
      <c r="K53" s="271">
        <v>0.25</v>
      </c>
      <c r="L53" s="271">
        <v>0.25</v>
      </c>
      <c r="M53" s="271">
        <v>0.25</v>
      </c>
      <c r="N53" s="271">
        <v>1</v>
      </c>
      <c r="O53" s="172"/>
      <c r="P53" s="172"/>
      <c r="Q53" s="172"/>
      <c r="R53" s="172"/>
      <c r="S53" s="172"/>
      <c r="T53" s="136" t="s">
        <v>543</v>
      </c>
      <c r="U53" s="134">
        <v>240000000</v>
      </c>
      <c r="V53" s="342"/>
      <c r="W53" s="135">
        <v>0.6</v>
      </c>
      <c r="X53" s="135"/>
      <c r="Y53" s="135"/>
      <c r="Z53" s="135"/>
      <c r="AA53" s="135"/>
    </row>
    <row r="54" spans="1:30" ht="37.5" customHeight="1">
      <c r="A54" s="315"/>
      <c r="B54" s="287" t="s">
        <v>750</v>
      </c>
      <c r="C54" s="272" t="s">
        <v>751</v>
      </c>
      <c r="D54" s="272" t="s">
        <v>420</v>
      </c>
      <c r="E54" s="272" t="s">
        <v>752</v>
      </c>
      <c r="F54" s="272" t="s">
        <v>536</v>
      </c>
      <c r="G54" s="272" t="s">
        <v>753</v>
      </c>
      <c r="H54" s="272" t="s">
        <v>171</v>
      </c>
      <c r="I54" s="272" t="s">
        <v>462</v>
      </c>
      <c r="J54" s="272">
        <v>0</v>
      </c>
      <c r="K54" s="272">
        <v>0</v>
      </c>
      <c r="L54" s="272">
        <v>0</v>
      </c>
      <c r="M54" s="272">
        <v>1</v>
      </c>
      <c r="N54" s="272">
        <v>1</v>
      </c>
      <c r="O54" s="171"/>
      <c r="P54" s="171"/>
      <c r="Q54" s="171"/>
      <c r="R54" s="171"/>
      <c r="S54" s="171"/>
      <c r="T54" s="136" t="s">
        <v>756</v>
      </c>
      <c r="U54" s="134">
        <v>0</v>
      </c>
      <c r="V54" s="343"/>
      <c r="W54" s="135">
        <v>0.1</v>
      </c>
      <c r="X54" s="135"/>
      <c r="Y54" s="135"/>
      <c r="Z54" s="135"/>
      <c r="AA54" s="135"/>
    </row>
    <row r="55" spans="1:30" ht="39" customHeight="1">
      <c r="A55" s="315"/>
      <c r="B55" s="288" t="s">
        <v>757</v>
      </c>
      <c r="C55" s="273" t="s">
        <v>758</v>
      </c>
      <c r="D55" s="273" t="s">
        <v>420</v>
      </c>
      <c r="E55" s="273" t="s">
        <v>759</v>
      </c>
      <c r="F55" s="273" t="s">
        <v>549</v>
      </c>
      <c r="G55" s="273" t="s">
        <v>759</v>
      </c>
      <c r="H55" s="273" t="s">
        <v>171</v>
      </c>
      <c r="I55" s="273" t="s">
        <v>462</v>
      </c>
      <c r="J55" s="270">
        <v>0.15</v>
      </c>
      <c r="K55" s="270">
        <v>0.5</v>
      </c>
      <c r="L55" s="270">
        <v>0.65</v>
      </c>
      <c r="M55" s="270">
        <v>1</v>
      </c>
      <c r="N55" s="270">
        <v>1</v>
      </c>
      <c r="O55" s="170"/>
      <c r="P55" s="170"/>
      <c r="Q55" s="170"/>
      <c r="R55" s="170"/>
      <c r="S55" s="170"/>
      <c r="T55" s="136" t="s">
        <v>551</v>
      </c>
      <c r="U55" s="136" t="s">
        <v>761</v>
      </c>
      <c r="V55" s="341">
        <f>+W55*X55+W55*Y55+W55*Z55+W55*AA55+W56*X56+W56*Y56+W56*Z56+W56*AA56+W57*X57+W57*Y57+W57*Z57+W57*AA57</f>
        <v>0</v>
      </c>
      <c r="W55" s="137">
        <v>0.34</v>
      </c>
      <c r="X55" s="137"/>
      <c r="Y55" s="137"/>
      <c r="Z55" s="137"/>
      <c r="AA55" s="137"/>
      <c r="AB55" s="18" t="s">
        <v>826</v>
      </c>
    </row>
    <row r="56" spans="1:30" ht="78" customHeight="1">
      <c r="A56" s="315"/>
      <c r="B56" s="289" t="s">
        <v>757</v>
      </c>
      <c r="C56" s="274" t="s">
        <v>758</v>
      </c>
      <c r="D56" s="274" t="s">
        <v>420</v>
      </c>
      <c r="E56" s="274" t="s">
        <v>759</v>
      </c>
      <c r="F56" s="274" t="s">
        <v>549</v>
      </c>
      <c r="G56" s="274" t="s">
        <v>759</v>
      </c>
      <c r="H56" s="274" t="s">
        <v>171</v>
      </c>
      <c r="I56" s="274" t="s">
        <v>462</v>
      </c>
      <c r="J56" s="271">
        <v>0.15</v>
      </c>
      <c r="K56" s="271">
        <v>0.5</v>
      </c>
      <c r="L56" s="271">
        <v>0.65</v>
      </c>
      <c r="M56" s="271">
        <v>1</v>
      </c>
      <c r="N56" s="271">
        <v>1</v>
      </c>
      <c r="O56" s="172"/>
      <c r="P56" s="172"/>
      <c r="Q56" s="172"/>
      <c r="R56" s="172"/>
      <c r="S56" s="172"/>
      <c r="T56" s="136" t="s">
        <v>763</v>
      </c>
      <c r="U56" s="136" t="s">
        <v>661</v>
      </c>
      <c r="V56" s="342"/>
      <c r="W56" s="137">
        <v>0.33</v>
      </c>
      <c r="X56" s="137"/>
      <c r="Y56" s="137"/>
      <c r="Z56" s="137"/>
      <c r="AA56" s="137"/>
    </row>
    <row r="57" spans="1:30" ht="62.25" customHeight="1">
      <c r="A57" s="315"/>
      <c r="B57" s="290" t="s">
        <v>757</v>
      </c>
      <c r="C57" s="275" t="s">
        <v>758</v>
      </c>
      <c r="D57" s="275" t="s">
        <v>420</v>
      </c>
      <c r="E57" s="275" t="s">
        <v>759</v>
      </c>
      <c r="F57" s="275" t="s">
        <v>549</v>
      </c>
      <c r="G57" s="275" t="s">
        <v>759</v>
      </c>
      <c r="H57" s="275" t="s">
        <v>171</v>
      </c>
      <c r="I57" s="275" t="s">
        <v>462</v>
      </c>
      <c r="J57" s="272">
        <v>0.15</v>
      </c>
      <c r="K57" s="272">
        <v>0.5</v>
      </c>
      <c r="L57" s="272">
        <v>0.65</v>
      </c>
      <c r="M57" s="272">
        <v>1</v>
      </c>
      <c r="N57" s="272">
        <v>1</v>
      </c>
      <c r="O57" s="171"/>
      <c r="P57" s="171"/>
      <c r="Q57" s="171"/>
      <c r="R57" s="171"/>
      <c r="S57" s="171"/>
      <c r="T57" s="136" t="s">
        <v>766</v>
      </c>
      <c r="U57" s="136" t="s">
        <v>661</v>
      </c>
      <c r="V57" s="343"/>
      <c r="W57" s="137">
        <v>0.33</v>
      </c>
      <c r="X57" s="137"/>
      <c r="Y57" s="137"/>
      <c r="Z57" s="137"/>
      <c r="AA57" s="137"/>
      <c r="AB57" s="18" t="s">
        <v>826</v>
      </c>
    </row>
    <row r="58" spans="1:30" ht="39" customHeight="1">
      <c r="A58" s="315"/>
      <c r="B58" s="285" t="s">
        <v>768</v>
      </c>
      <c r="C58" s="270" t="s">
        <v>769</v>
      </c>
      <c r="D58" s="270" t="s">
        <v>457</v>
      </c>
      <c r="E58" s="270" t="s">
        <v>194</v>
      </c>
      <c r="F58" s="270" t="s">
        <v>563</v>
      </c>
      <c r="G58" s="270" t="s">
        <v>196</v>
      </c>
      <c r="H58" s="270" t="s">
        <v>171</v>
      </c>
      <c r="I58" s="270">
        <v>0.98</v>
      </c>
      <c r="J58" s="270">
        <v>0.24</v>
      </c>
      <c r="K58" s="270">
        <v>0.45</v>
      </c>
      <c r="L58" s="270">
        <v>0.83</v>
      </c>
      <c r="M58" s="270">
        <v>1</v>
      </c>
      <c r="N58" s="270">
        <v>1</v>
      </c>
      <c r="O58" s="170"/>
      <c r="P58" s="170"/>
      <c r="Q58" s="170"/>
      <c r="R58" s="170"/>
      <c r="S58" s="170"/>
      <c r="T58" s="136" t="s">
        <v>566</v>
      </c>
      <c r="U58" s="134">
        <v>0</v>
      </c>
      <c r="V58" s="332">
        <f>+W58*X58+W58*Y58+W58*Z58+W58*AA58+W59*X59+W59*Y59+W59*Z59+W59*AA59</f>
        <v>0</v>
      </c>
      <c r="W58" s="135">
        <v>0.5</v>
      </c>
      <c r="X58" s="135"/>
      <c r="Y58" s="135"/>
      <c r="Z58" s="135"/>
      <c r="AA58" s="135"/>
    </row>
    <row r="59" spans="1:30" ht="39" customHeight="1">
      <c r="A59" s="315"/>
      <c r="B59" s="287" t="s">
        <v>768</v>
      </c>
      <c r="C59" s="272" t="s">
        <v>769</v>
      </c>
      <c r="D59" s="272" t="s">
        <v>457</v>
      </c>
      <c r="E59" s="272" t="s">
        <v>194</v>
      </c>
      <c r="F59" s="272" t="s">
        <v>563</v>
      </c>
      <c r="G59" s="272" t="s">
        <v>196</v>
      </c>
      <c r="H59" s="272" t="s">
        <v>171</v>
      </c>
      <c r="I59" s="272">
        <v>0.98</v>
      </c>
      <c r="J59" s="272">
        <v>0.24</v>
      </c>
      <c r="K59" s="272">
        <v>0.45</v>
      </c>
      <c r="L59" s="272">
        <v>0.83</v>
      </c>
      <c r="M59" s="272">
        <v>1</v>
      </c>
      <c r="N59" s="272">
        <v>1</v>
      </c>
      <c r="O59" s="171"/>
      <c r="P59" s="171"/>
      <c r="Q59" s="171"/>
      <c r="R59" s="171"/>
      <c r="S59" s="171"/>
      <c r="T59" s="136" t="s">
        <v>569</v>
      </c>
      <c r="U59" s="134">
        <v>0</v>
      </c>
      <c r="V59" s="333"/>
      <c r="W59" s="135">
        <v>0.5</v>
      </c>
      <c r="X59" s="135"/>
      <c r="Y59" s="135"/>
      <c r="Z59" s="135"/>
      <c r="AA59" s="135"/>
      <c r="AD59">
        <v>100</v>
      </c>
    </row>
    <row r="60" spans="1:30" ht="63.75">
      <c r="A60" s="315"/>
      <c r="B60" s="285" t="s">
        <v>771</v>
      </c>
      <c r="C60" s="270" t="s">
        <v>772</v>
      </c>
      <c r="D60" s="270" t="s">
        <v>457</v>
      </c>
      <c r="E60" s="270" t="s">
        <v>773</v>
      </c>
      <c r="F60" s="270" t="s">
        <v>572</v>
      </c>
      <c r="G60" s="270" t="s">
        <v>193</v>
      </c>
      <c r="H60" s="270" t="s">
        <v>171</v>
      </c>
      <c r="I60" s="270">
        <v>1</v>
      </c>
      <c r="J60" s="270">
        <v>0.05</v>
      </c>
      <c r="K60" s="270">
        <v>0.15</v>
      </c>
      <c r="L60" s="270">
        <v>0.95</v>
      </c>
      <c r="M60" s="270">
        <v>1</v>
      </c>
      <c r="N60" s="270">
        <v>1</v>
      </c>
      <c r="O60" s="170"/>
      <c r="P60" s="170"/>
      <c r="Q60" s="170"/>
      <c r="R60" s="170"/>
      <c r="S60" s="170"/>
      <c r="T60" s="136" t="s">
        <v>574</v>
      </c>
      <c r="U60" s="134">
        <v>0</v>
      </c>
      <c r="V60" s="332">
        <f>+W60*X60+W60*Y60+W60*Z60+W60*AA60+W61*X61+W61*Y61+W61*Z61+W61*AA61</f>
        <v>0</v>
      </c>
      <c r="W60" s="135">
        <v>0.5</v>
      </c>
      <c r="X60" s="135"/>
      <c r="Y60" s="135"/>
      <c r="Z60" s="135"/>
      <c r="AA60" s="135"/>
      <c r="AD60">
        <v>23</v>
      </c>
    </row>
    <row r="61" spans="1:30" ht="51.75" customHeight="1">
      <c r="A61" s="315"/>
      <c r="B61" s="287" t="s">
        <v>771</v>
      </c>
      <c r="C61" s="272" t="s">
        <v>772</v>
      </c>
      <c r="D61" s="272" t="s">
        <v>457</v>
      </c>
      <c r="E61" s="272" t="s">
        <v>773</v>
      </c>
      <c r="F61" s="272" t="s">
        <v>572</v>
      </c>
      <c r="G61" s="272" t="s">
        <v>193</v>
      </c>
      <c r="H61" s="272" t="s">
        <v>171</v>
      </c>
      <c r="I61" s="272">
        <v>1</v>
      </c>
      <c r="J61" s="272">
        <v>0.05</v>
      </c>
      <c r="K61" s="272">
        <v>0.15</v>
      </c>
      <c r="L61" s="272">
        <v>0.95</v>
      </c>
      <c r="M61" s="272">
        <v>1</v>
      </c>
      <c r="N61" s="272">
        <v>1</v>
      </c>
      <c r="O61" s="171"/>
      <c r="P61" s="171"/>
      <c r="Q61" s="171"/>
      <c r="R61" s="171"/>
      <c r="S61" s="171"/>
      <c r="T61" s="136" t="s">
        <v>775</v>
      </c>
      <c r="U61" s="134">
        <v>0</v>
      </c>
      <c r="V61" s="333"/>
      <c r="W61" s="135">
        <v>0.5</v>
      </c>
      <c r="X61" s="135"/>
      <c r="Y61" s="135"/>
      <c r="Z61" s="135"/>
      <c r="AA61" s="135"/>
      <c r="AD61">
        <f>+AD59/AD60</f>
        <v>4.3478260869565215</v>
      </c>
    </row>
    <row r="62" spans="1:30" ht="42" customHeight="1">
      <c r="A62" s="315"/>
      <c r="B62" s="285" t="s">
        <v>776</v>
      </c>
      <c r="C62" s="270" t="s">
        <v>580</v>
      </c>
      <c r="D62" s="270" t="s">
        <v>420</v>
      </c>
      <c r="E62" s="270" t="s">
        <v>177</v>
      </c>
      <c r="F62" s="270" t="s">
        <v>581</v>
      </c>
      <c r="G62" s="270" t="s">
        <v>179</v>
      </c>
      <c r="H62" s="270" t="s">
        <v>171</v>
      </c>
      <c r="I62" s="270" t="s">
        <v>462</v>
      </c>
      <c r="J62" s="270">
        <v>1</v>
      </c>
      <c r="K62" s="270">
        <v>1</v>
      </c>
      <c r="L62" s="270">
        <v>1</v>
      </c>
      <c r="M62" s="270">
        <v>1</v>
      </c>
      <c r="N62" s="270">
        <v>1</v>
      </c>
      <c r="O62" s="170"/>
      <c r="P62" s="170"/>
      <c r="Q62" s="170"/>
      <c r="R62" s="170"/>
      <c r="S62" s="170"/>
      <c r="T62" s="136" t="s">
        <v>584</v>
      </c>
      <c r="U62" s="134">
        <v>0</v>
      </c>
      <c r="V62" s="332">
        <f>+W62*X62+W62*Y62+W62*Z62+W62*AA62+W63*X63+W63*Y63+W63*Z63+W63*AA63</f>
        <v>0</v>
      </c>
      <c r="W62" s="135">
        <v>0.5</v>
      </c>
      <c r="X62" s="135"/>
      <c r="Y62" s="135"/>
      <c r="Z62" s="135"/>
      <c r="AA62" s="135"/>
    </row>
    <row r="63" spans="1:30" ht="39" customHeight="1">
      <c r="A63" s="315"/>
      <c r="B63" s="287" t="s">
        <v>776</v>
      </c>
      <c r="C63" s="272" t="s">
        <v>580</v>
      </c>
      <c r="D63" s="272" t="s">
        <v>420</v>
      </c>
      <c r="E63" s="272" t="s">
        <v>177</v>
      </c>
      <c r="F63" s="272" t="s">
        <v>581</v>
      </c>
      <c r="G63" s="272" t="s">
        <v>179</v>
      </c>
      <c r="H63" s="272" t="s">
        <v>171</v>
      </c>
      <c r="I63" s="272" t="s">
        <v>462</v>
      </c>
      <c r="J63" s="272">
        <v>1</v>
      </c>
      <c r="K63" s="272">
        <v>1</v>
      </c>
      <c r="L63" s="272">
        <v>1</v>
      </c>
      <c r="M63" s="272">
        <v>1</v>
      </c>
      <c r="N63" s="272">
        <v>1</v>
      </c>
      <c r="O63" s="171"/>
      <c r="P63" s="171"/>
      <c r="Q63" s="171"/>
      <c r="R63" s="171"/>
      <c r="S63" s="171"/>
      <c r="T63" s="136" t="s">
        <v>588</v>
      </c>
      <c r="U63" s="134">
        <v>0</v>
      </c>
      <c r="V63" s="333"/>
      <c r="W63" s="135">
        <v>0.5</v>
      </c>
      <c r="X63" s="135"/>
      <c r="Y63" s="135"/>
      <c r="Z63" s="135"/>
      <c r="AA63" s="135"/>
    </row>
    <row r="64" spans="1:30" ht="42" customHeight="1">
      <c r="A64" s="315"/>
      <c r="B64" s="291" t="s">
        <v>777</v>
      </c>
      <c r="C64" s="270" t="s">
        <v>778</v>
      </c>
      <c r="D64" s="270" t="s">
        <v>457</v>
      </c>
      <c r="E64" s="270" t="s">
        <v>205</v>
      </c>
      <c r="F64" s="270" t="s">
        <v>592</v>
      </c>
      <c r="G64" s="270" t="s">
        <v>779</v>
      </c>
      <c r="H64" s="270" t="s">
        <v>171</v>
      </c>
      <c r="I64" s="270">
        <v>1</v>
      </c>
      <c r="J64" s="270">
        <v>0.27</v>
      </c>
      <c r="K64" s="270">
        <v>0.53</v>
      </c>
      <c r="L64" s="270">
        <v>0.8</v>
      </c>
      <c r="M64" s="270">
        <v>1</v>
      </c>
      <c r="N64" s="270">
        <v>1</v>
      </c>
      <c r="O64" s="170"/>
      <c r="P64" s="170"/>
      <c r="Q64" s="170"/>
      <c r="R64" s="170"/>
      <c r="S64" s="170"/>
      <c r="T64" s="136" t="s">
        <v>780</v>
      </c>
      <c r="U64" s="134">
        <v>0</v>
      </c>
      <c r="V64" s="332">
        <f>+W64*X64+W64*Y64+W64*Z64+W64*AA64+W65*X65+W65*Y65+W65*Z65+W65*AA65</f>
        <v>0</v>
      </c>
      <c r="W64" s="135">
        <v>0.2</v>
      </c>
      <c r="X64" s="135"/>
      <c r="Y64" s="135"/>
      <c r="Z64" s="135"/>
      <c r="AA64" s="135"/>
    </row>
    <row r="65" spans="1:27" ht="54" customHeight="1">
      <c r="A65" s="316"/>
      <c r="B65" s="292" t="s">
        <v>777</v>
      </c>
      <c r="C65" s="272" t="s">
        <v>778</v>
      </c>
      <c r="D65" s="272" t="s">
        <v>457</v>
      </c>
      <c r="E65" s="272" t="s">
        <v>205</v>
      </c>
      <c r="F65" s="272" t="s">
        <v>592</v>
      </c>
      <c r="G65" s="272" t="s">
        <v>779</v>
      </c>
      <c r="H65" s="272" t="s">
        <v>171</v>
      </c>
      <c r="I65" s="272">
        <v>100</v>
      </c>
      <c r="J65" s="272">
        <v>0.27</v>
      </c>
      <c r="K65" s="272">
        <v>0.53</v>
      </c>
      <c r="L65" s="272">
        <v>0.8</v>
      </c>
      <c r="M65" s="272">
        <v>1</v>
      </c>
      <c r="N65" s="272">
        <v>1</v>
      </c>
      <c r="O65" s="171"/>
      <c r="P65" s="171"/>
      <c r="Q65" s="171"/>
      <c r="R65" s="171"/>
      <c r="S65" s="171"/>
      <c r="T65" s="138" t="s">
        <v>781</v>
      </c>
      <c r="U65" s="139">
        <v>821056080</v>
      </c>
      <c r="V65" s="333"/>
      <c r="W65" s="140">
        <v>0.8</v>
      </c>
      <c r="X65" s="140"/>
      <c r="Y65" s="140"/>
      <c r="Z65" s="140"/>
      <c r="AA65" s="140"/>
    </row>
    <row r="66" spans="1:27" ht="14.25">
      <c r="A66" s="12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row>
    <row r="67" spans="1:27" ht="14.25" customHeight="1">
      <c r="E67"/>
      <c r="G67"/>
    </row>
    <row r="68" spans="1:27" ht="14.25" customHeight="1">
      <c r="E68"/>
      <c r="G68"/>
    </row>
    <row r="69" spans="1:27" ht="14.25" customHeight="1">
      <c r="E69"/>
      <c r="G69"/>
    </row>
    <row r="70" spans="1:27" ht="14.25" customHeight="1">
      <c r="E70"/>
      <c r="G70"/>
      <c r="T70" s="151"/>
      <c r="U70" s="151"/>
      <c r="V70" s="151"/>
    </row>
    <row r="71" spans="1:27" ht="14.25" customHeight="1">
      <c r="E71"/>
      <c r="G71"/>
      <c r="U71" s="151"/>
      <c r="V71" s="151"/>
    </row>
    <row r="72" spans="1:27" ht="14.25" customHeight="1">
      <c r="E72"/>
      <c r="G72"/>
    </row>
    <row r="73" spans="1:27" ht="14.25" customHeight="1">
      <c r="E73"/>
      <c r="G73"/>
    </row>
    <row r="74" spans="1:27" ht="14.25" customHeight="1">
      <c r="E74"/>
      <c r="G74"/>
    </row>
    <row r="75" spans="1:27" ht="14.25" customHeight="1">
      <c r="E75"/>
      <c r="G75"/>
    </row>
    <row r="76" spans="1:27" ht="14.25" customHeight="1">
      <c r="E76"/>
      <c r="G76"/>
    </row>
    <row r="77" spans="1:27" ht="14.25" customHeight="1">
      <c r="E77"/>
      <c r="G77"/>
    </row>
    <row r="78" spans="1:27" ht="14.25" customHeight="1">
      <c r="E78"/>
      <c r="G78"/>
    </row>
    <row r="79" spans="1:27" ht="14.25" customHeight="1">
      <c r="E79"/>
      <c r="G79"/>
    </row>
    <row r="80" spans="1:2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E245"/>
      <c r="G245"/>
    </row>
    <row r="246" spans="5:7" ht="14.25" customHeight="1">
      <c r="E246"/>
      <c r="G246"/>
    </row>
    <row r="247" spans="5:7" ht="14.25" customHeight="1">
      <c r="E247"/>
      <c r="G247"/>
    </row>
    <row r="248" spans="5:7" ht="14.25" customHeight="1">
      <c r="E248"/>
      <c r="G248"/>
    </row>
    <row r="249" spans="5:7" ht="14.25" customHeight="1">
      <c r="E249"/>
      <c r="G249"/>
    </row>
    <row r="250" spans="5:7" ht="14.25" customHeight="1">
      <c r="E250"/>
      <c r="G250"/>
    </row>
    <row r="251" spans="5:7" ht="14.25" customHeight="1">
      <c r="E251"/>
      <c r="G251"/>
    </row>
    <row r="252" spans="5:7" ht="14.25" customHeight="1">
      <c r="E252"/>
      <c r="G252"/>
    </row>
    <row r="253" spans="5:7" ht="14.25" customHeight="1">
      <c r="E253"/>
      <c r="G253"/>
    </row>
    <row r="254" spans="5:7" ht="14.25" customHeight="1">
      <c r="E254"/>
      <c r="G254"/>
    </row>
    <row r="255" spans="5:7" ht="14.25" customHeight="1">
      <c r="E255"/>
      <c r="G255"/>
    </row>
    <row r="256" spans="5:7" ht="14.25" customHeight="1">
      <c r="E256"/>
      <c r="G256"/>
    </row>
    <row r="257" spans="5:7" ht="14.25" customHeight="1">
      <c r="E257"/>
      <c r="G257"/>
    </row>
    <row r="258" spans="5:7" ht="14.25" customHeight="1">
      <c r="E258"/>
      <c r="G258"/>
    </row>
    <row r="259" spans="5:7" ht="14.25" customHeight="1">
      <c r="E259"/>
      <c r="G259"/>
    </row>
    <row r="260" spans="5:7" ht="14.25" customHeight="1">
      <c r="E260"/>
      <c r="G260"/>
    </row>
    <row r="261" spans="5:7" ht="14.25" customHeight="1">
      <c r="E261"/>
      <c r="G261"/>
    </row>
    <row r="262" spans="5:7" ht="14.25" customHeight="1">
      <c r="E262"/>
      <c r="G262"/>
    </row>
    <row r="263" spans="5:7" ht="14.25" customHeight="1">
      <c r="E263"/>
      <c r="G263"/>
    </row>
    <row r="264" spans="5:7" ht="14.25" customHeight="1">
      <c r="E264"/>
      <c r="G264"/>
    </row>
    <row r="265" spans="5:7" ht="14.25" customHeight="1">
      <c r="E265"/>
      <c r="G265"/>
    </row>
    <row r="266" spans="5:7" ht="14.25" customHeight="1">
      <c r="E266"/>
      <c r="G266"/>
    </row>
    <row r="267" spans="5:7" ht="14.25" customHeight="1">
      <c r="E267"/>
      <c r="G267"/>
    </row>
    <row r="268" spans="5:7" ht="14.25" customHeight="1">
      <c r="E268"/>
      <c r="G268"/>
    </row>
    <row r="269" spans="5:7" ht="14.25" customHeight="1">
      <c r="E269"/>
      <c r="G269"/>
    </row>
    <row r="270" spans="5:7" ht="14.25" customHeight="1">
      <c r="E270"/>
      <c r="G270"/>
    </row>
    <row r="271" spans="5:7" ht="14.25" customHeight="1">
      <c r="E271"/>
      <c r="G271"/>
    </row>
    <row r="272" spans="5:7" ht="14.25" customHeight="1">
      <c r="E272"/>
      <c r="G272"/>
    </row>
    <row r="273" spans="5:7" ht="14.25" customHeight="1">
      <c r="E273"/>
      <c r="G273"/>
    </row>
    <row r="274" spans="5:7" ht="14.25" customHeight="1">
      <c r="E274"/>
      <c r="G274"/>
    </row>
    <row r="275" spans="5:7" ht="14.25" customHeight="1">
      <c r="E275"/>
      <c r="G275"/>
    </row>
    <row r="276" spans="5:7" ht="14.25" customHeight="1">
      <c r="E276"/>
      <c r="G276"/>
    </row>
    <row r="277" spans="5:7" ht="14.25" customHeight="1">
      <c r="E277"/>
      <c r="G277"/>
    </row>
    <row r="278" spans="5:7" ht="14.25" customHeight="1">
      <c r="E278"/>
      <c r="G278"/>
    </row>
    <row r="279" spans="5:7" ht="14.25" customHeight="1">
      <c r="E279"/>
      <c r="G279"/>
    </row>
    <row r="280" spans="5:7" ht="14.25" customHeight="1">
      <c r="E280"/>
      <c r="G280"/>
    </row>
    <row r="281" spans="5:7" ht="14.25" customHeight="1">
      <c r="E281"/>
      <c r="G281"/>
    </row>
    <row r="282" spans="5:7" ht="14.25" customHeight="1">
      <c r="E282"/>
      <c r="G282"/>
    </row>
    <row r="283" spans="5:7" ht="14.25" customHeight="1">
      <c r="E283"/>
      <c r="G283"/>
    </row>
    <row r="284" spans="5:7" ht="14.25" customHeight="1">
      <c r="E284"/>
      <c r="G284"/>
    </row>
    <row r="285" spans="5:7" ht="14.25" customHeight="1">
      <c r="E285"/>
      <c r="G285"/>
    </row>
    <row r="286" spans="5:7" ht="14.25" customHeight="1">
      <c r="E286"/>
      <c r="G286"/>
    </row>
    <row r="287" spans="5:7" ht="14.25" customHeight="1">
      <c r="E287"/>
      <c r="G287"/>
    </row>
    <row r="288" spans="5:7" ht="14.25" customHeight="1">
      <c r="E288"/>
      <c r="G288"/>
    </row>
    <row r="289" spans="5:7" ht="14.25" customHeight="1">
      <c r="E289"/>
      <c r="G289"/>
    </row>
    <row r="290" spans="5:7" ht="14.25" customHeight="1">
      <c r="E290"/>
      <c r="G290"/>
    </row>
    <row r="291" spans="5:7" ht="14.25" customHeight="1">
      <c r="E291"/>
      <c r="G291"/>
    </row>
    <row r="292" spans="5:7" ht="14.25" customHeight="1">
      <c r="E292"/>
      <c r="G292"/>
    </row>
    <row r="293" spans="5:7" ht="14.25" customHeight="1">
      <c r="E293"/>
      <c r="G293"/>
    </row>
    <row r="294" spans="5:7" ht="14.25" customHeight="1">
      <c r="E294"/>
      <c r="G294"/>
    </row>
    <row r="295" spans="5:7" ht="14.25" customHeight="1">
      <c r="E295"/>
      <c r="G295"/>
    </row>
    <row r="296" spans="5:7" ht="14.25" customHeight="1">
      <c r="E296"/>
      <c r="G296"/>
    </row>
    <row r="297" spans="5:7" ht="14.25" customHeight="1">
      <c r="E297"/>
      <c r="G297"/>
    </row>
    <row r="298" spans="5:7" ht="14.25" customHeight="1">
      <c r="E298"/>
      <c r="G298"/>
    </row>
    <row r="299" spans="5:7" ht="14.25" customHeight="1">
      <c r="E299"/>
      <c r="G299"/>
    </row>
    <row r="300" spans="5:7" ht="14.25" customHeight="1">
      <c r="E300"/>
      <c r="G300"/>
    </row>
    <row r="301" spans="5:7" ht="14.25" customHeight="1">
      <c r="G301"/>
    </row>
    <row r="302" spans="5:7" ht="14.25" customHeight="1">
      <c r="G302"/>
    </row>
    <row r="303" spans="5:7" ht="14.25" customHeight="1">
      <c r="G303"/>
    </row>
    <row r="304" spans="5: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row r="950" spans="7:7" ht="14.25" customHeight="1">
      <c r="G950"/>
    </row>
    <row r="951" spans="7:7" ht="14.25" customHeight="1">
      <c r="G951"/>
    </row>
    <row r="952" spans="7:7" ht="14.25" customHeight="1">
      <c r="G952"/>
    </row>
    <row r="953" spans="7:7" ht="14.25" customHeight="1">
      <c r="G953"/>
    </row>
    <row r="954" spans="7:7" ht="14.25" customHeight="1">
      <c r="G954"/>
    </row>
    <row r="955" spans="7:7" ht="14.25" customHeight="1">
      <c r="G955"/>
    </row>
    <row r="956" spans="7:7" ht="14.25" customHeight="1">
      <c r="G956"/>
    </row>
    <row r="957" spans="7:7" ht="14.25" customHeight="1">
      <c r="G957"/>
    </row>
    <row r="958" spans="7:7" ht="14.25" customHeight="1">
      <c r="G958"/>
    </row>
    <row r="959" spans="7:7" ht="14.25" customHeight="1">
      <c r="G959"/>
    </row>
    <row r="960" spans="7:7" ht="14.25" customHeight="1">
      <c r="G960"/>
    </row>
    <row r="961" spans="7:7" ht="14.25" customHeight="1">
      <c r="G961"/>
    </row>
    <row r="962" spans="7:7" ht="14.25" customHeight="1">
      <c r="G962"/>
    </row>
    <row r="963" spans="7:7" ht="14.25" customHeight="1">
      <c r="G963"/>
    </row>
    <row r="964" spans="7:7" ht="14.25" customHeight="1">
      <c r="G964"/>
    </row>
    <row r="965" spans="7:7" ht="14.25" customHeight="1">
      <c r="G965"/>
    </row>
    <row r="966" spans="7:7" ht="14.25" customHeight="1">
      <c r="G966"/>
    </row>
    <row r="967" spans="7:7" ht="14.25" customHeight="1">
      <c r="G967"/>
    </row>
    <row r="968" spans="7:7" ht="14.25" customHeight="1">
      <c r="G968"/>
    </row>
    <row r="969" spans="7:7" ht="14.25" customHeight="1">
      <c r="G969"/>
    </row>
    <row r="970" spans="7:7" ht="14.25" customHeight="1">
      <c r="G970"/>
    </row>
    <row r="971" spans="7:7" ht="14.25" customHeight="1">
      <c r="G971"/>
    </row>
    <row r="972" spans="7:7" ht="14.25" customHeight="1">
      <c r="G972"/>
    </row>
    <row r="973" spans="7:7" ht="14.25" customHeight="1">
      <c r="G973"/>
    </row>
    <row r="974" spans="7:7" ht="14.25" customHeight="1">
      <c r="G974"/>
    </row>
    <row r="975" spans="7:7" ht="14.25" customHeight="1">
      <c r="G975"/>
    </row>
    <row r="976" spans="7:7" ht="14.25" customHeight="1">
      <c r="G976"/>
    </row>
    <row r="977" spans="7:7" ht="14.25" customHeight="1">
      <c r="G977"/>
    </row>
    <row r="978" spans="7:7" ht="14.25" customHeight="1">
      <c r="G978"/>
    </row>
    <row r="979" spans="7:7" ht="14.25" customHeight="1">
      <c r="G979"/>
    </row>
    <row r="980" spans="7:7" ht="14.25" customHeight="1">
      <c r="G980"/>
    </row>
    <row r="981" spans="7:7" ht="14.25" customHeight="1">
      <c r="G981"/>
    </row>
    <row r="982" spans="7:7" ht="14.25" customHeight="1">
      <c r="G982"/>
    </row>
    <row r="983" spans="7:7" ht="14.25" customHeight="1">
      <c r="G983"/>
    </row>
    <row r="984" spans="7:7" ht="14.25" customHeight="1">
      <c r="G984"/>
    </row>
    <row r="985" spans="7:7" ht="14.25" customHeight="1">
      <c r="G985"/>
    </row>
    <row r="986" spans="7:7" ht="14.25" customHeight="1">
      <c r="G986"/>
    </row>
    <row r="987" spans="7:7" ht="14.25" customHeight="1">
      <c r="G987"/>
    </row>
    <row r="988" spans="7:7" ht="14.25" customHeight="1">
      <c r="G988"/>
    </row>
    <row r="989" spans="7:7" ht="14.25" customHeight="1">
      <c r="G989"/>
    </row>
    <row r="990" spans="7:7" ht="14.25" customHeight="1">
      <c r="G990"/>
    </row>
    <row r="991" spans="7:7" ht="14.25" customHeight="1">
      <c r="G991"/>
    </row>
    <row r="992" spans="7:7" ht="14.25" customHeight="1">
      <c r="G992"/>
    </row>
    <row r="993" spans="7:7" ht="14.25" customHeight="1">
      <c r="G993"/>
    </row>
    <row r="994" spans="7:7" ht="14.25" customHeight="1">
      <c r="G994"/>
    </row>
    <row r="995" spans="7:7" ht="14.25" customHeight="1">
      <c r="G995"/>
    </row>
    <row r="996" spans="7:7" ht="14.25" customHeight="1">
      <c r="G996"/>
    </row>
    <row r="997" spans="7:7" ht="14.25" customHeight="1">
      <c r="G997"/>
    </row>
    <row r="998" spans="7:7" ht="14.25" customHeight="1">
      <c r="G998"/>
    </row>
    <row r="999" spans="7:7" ht="14.25" customHeight="1">
      <c r="G999"/>
    </row>
    <row r="1000" spans="7:7" ht="14.25" customHeight="1">
      <c r="G1000"/>
    </row>
    <row r="1001" spans="7:7" ht="14.25" customHeight="1">
      <c r="G1001"/>
    </row>
    <row r="1002" spans="7:7" ht="14.25" customHeight="1">
      <c r="G1002"/>
    </row>
    <row r="1003" spans="7:7" ht="14.25" customHeight="1">
      <c r="G1003"/>
    </row>
    <row r="1004" spans="7:7" ht="14.25" customHeight="1">
      <c r="G1004"/>
    </row>
    <row r="1005" spans="7:7" ht="14.25" customHeight="1">
      <c r="G1005"/>
    </row>
  </sheetData>
  <mergeCells count="269">
    <mergeCell ref="V58:V59"/>
    <mergeCell ref="V60:V61"/>
    <mergeCell ref="V62:V63"/>
    <mergeCell ref="V64:V65"/>
    <mergeCell ref="V29:V31"/>
    <mergeCell ref="V32:V34"/>
    <mergeCell ref="V35:V36"/>
    <mergeCell ref="V37:V38"/>
    <mergeCell ref="V39:V41"/>
    <mergeCell ref="V43:V47"/>
    <mergeCell ref="V48:V51"/>
    <mergeCell ref="V52:V54"/>
    <mergeCell ref="V55:V57"/>
    <mergeCell ref="V7:V8"/>
    <mergeCell ref="V9:V11"/>
    <mergeCell ref="V13:V14"/>
    <mergeCell ref="V15:V16"/>
    <mergeCell ref="V17:V19"/>
    <mergeCell ref="V20:V21"/>
    <mergeCell ref="V22:V25"/>
    <mergeCell ref="V26:V28"/>
    <mergeCell ref="A7:A31"/>
    <mergeCell ref="B7:B12"/>
    <mergeCell ref="C7:C12"/>
    <mergeCell ref="C15:C16"/>
    <mergeCell ref="C17:C19"/>
    <mergeCell ref="C26:C28"/>
    <mergeCell ref="B15:B28"/>
    <mergeCell ref="B13:B14"/>
    <mergeCell ref="C13:C14"/>
    <mergeCell ref="D13:D14"/>
    <mergeCell ref="E13:E14"/>
    <mergeCell ref="C22:C25"/>
    <mergeCell ref="I13:I14"/>
    <mergeCell ref="J13:J14"/>
    <mergeCell ref="K13:K14"/>
    <mergeCell ref="L13:L14"/>
    <mergeCell ref="A37:A41"/>
    <mergeCell ref="A42:A65"/>
    <mergeCell ref="B32:B34"/>
    <mergeCell ref="C32:C34"/>
    <mergeCell ref="A32:A36"/>
    <mergeCell ref="L32:L34"/>
    <mergeCell ref="M32:M34"/>
    <mergeCell ref="N32:N34"/>
    <mergeCell ref="B35:B36"/>
    <mergeCell ref="C35:C36"/>
    <mergeCell ref="D35:D36"/>
    <mergeCell ref="E35:E36"/>
    <mergeCell ref="F35:F36"/>
    <mergeCell ref="G32:G34"/>
    <mergeCell ref="H32:H34"/>
    <mergeCell ref="I32:I34"/>
    <mergeCell ref="J32:J34"/>
    <mergeCell ref="K32:K34"/>
    <mergeCell ref="D32:D34"/>
    <mergeCell ref="E32:E34"/>
    <mergeCell ref="F32:F34"/>
    <mergeCell ref="B37:B38"/>
    <mergeCell ref="C37:C38"/>
    <mergeCell ref="D37:D38"/>
    <mergeCell ref="J35:J36"/>
    <mergeCell ref="K35:K36"/>
    <mergeCell ref="L35:L36"/>
    <mergeCell ref="M35:M36"/>
    <mergeCell ref="N35:N36"/>
    <mergeCell ref="G35:G36"/>
    <mergeCell ref="H35:H36"/>
    <mergeCell ref="I35:I36"/>
    <mergeCell ref="L37:L38"/>
    <mergeCell ref="M37:M38"/>
    <mergeCell ref="N37:N38"/>
    <mergeCell ref="D39:D41"/>
    <mergeCell ref="E39:E41"/>
    <mergeCell ref="G37:G38"/>
    <mergeCell ref="H37:H38"/>
    <mergeCell ref="I37:I38"/>
    <mergeCell ref="J37:J38"/>
    <mergeCell ref="K37:K38"/>
    <mergeCell ref="E37:E38"/>
    <mergeCell ref="F37:F38"/>
    <mergeCell ref="B43:B47"/>
    <mergeCell ref="C43:C47"/>
    <mergeCell ref="I39:I41"/>
    <mergeCell ref="J39:J41"/>
    <mergeCell ref="K39:K41"/>
    <mergeCell ref="L39:L41"/>
    <mergeCell ref="M39:M41"/>
    <mergeCell ref="N39:N41"/>
    <mergeCell ref="F39:F41"/>
    <mergeCell ref="G39:G41"/>
    <mergeCell ref="H39:H41"/>
    <mergeCell ref="F43:F47"/>
    <mergeCell ref="M43:M47"/>
    <mergeCell ref="N43:N47"/>
    <mergeCell ref="G43:G47"/>
    <mergeCell ref="H43:H47"/>
    <mergeCell ref="I43:I47"/>
    <mergeCell ref="J43:J47"/>
    <mergeCell ref="K43:K47"/>
    <mergeCell ref="L43:L47"/>
    <mergeCell ref="D43:D47"/>
    <mergeCell ref="E43:E47"/>
    <mergeCell ref="B39:B41"/>
    <mergeCell ref="C39:C41"/>
    <mergeCell ref="B62:B63"/>
    <mergeCell ref="C62:C63"/>
    <mergeCell ref="D62:D63"/>
    <mergeCell ref="E62:E63"/>
    <mergeCell ref="F62:F63"/>
    <mergeCell ref="I64:I65"/>
    <mergeCell ref="F64:F65"/>
    <mergeCell ref="G64:G65"/>
    <mergeCell ref="H64:H65"/>
    <mergeCell ref="B64:B65"/>
    <mergeCell ref="C64:C65"/>
    <mergeCell ref="D64:D65"/>
    <mergeCell ref="E64:E65"/>
    <mergeCell ref="G62:G63"/>
    <mergeCell ref="H62:H63"/>
    <mergeCell ref="I62:I63"/>
    <mergeCell ref="J62:J63"/>
    <mergeCell ref="J64:J65"/>
    <mergeCell ref="K64:K65"/>
    <mergeCell ref="L64:L65"/>
    <mergeCell ref="M64:M65"/>
    <mergeCell ref="N64:N65"/>
    <mergeCell ref="C60:C61"/>
    <mergeCell ref="D60:D61"/>
    <mergeCell ref="E60:E61"/>
    <mergeCell ref="K62:K63"/>
    <mergeCell ref="L62:L63"/>
    <mergeCell ref="M62:M63"/>
    <mergeCell ref="N62:N63"/>
    <mergeCell ref="M60:M61"/>
    <mergeCell ref="N60:N61"/>
    <mergeCell ref="B58:B59"/>
    <mergeCell ref="C58:C59"/>
    <mergeCell ref="D58:D59"/>
    <mergeCell ref="E58:E59"/>
    <mergeCell ref="F58:F59"/>
    <mergeCell ref="I60:I61"/>
    <mergeCell ref="J60:J61"/>
    <mergeCell ref="K60:K61"/>
    <mergeCell ref="L60:L61"/>
    <mergeCell ref="F60:F61"/>
    <mergeCell ref="G60:G61"/>
    <mergeCell ref="H60:H61"/>
    <mergeCell ref="B60:B61"/>
    <mergeCell ref="K58:K59"/>
    <mergeCell ref="L58:L59"/>
    <mergeCell ref="M58:M59"/>
    <mergeCell ref="N58:N59"/>
    <mergeCell ref="G58:G59"/>
    <mergeCell ref="H58:H59"/>
    <mergeCell ref="I58:I59"/>
    <mergeCell ref="J58:J59"/>
    <mergeCell ref="B48:B51"/>
    <mergeCell ref="C48:C51"/>
    <mergeCell ref="D48:D51"/>
    <mergeCell ref="E48:E51"/>
    <mergeCell ref="J48:J51"/>
    <mergeCell ref="K48:K51"/>
    <mergeCell ref="B52:B54"/>
    <mergeCell ref="C52:C54"/>
    <mergeCell ref="D52:D54"/>
    <mergeCell ref="E52:E54"/>
    <mergeCell ref="F52:F54"/>
    <mergeCell ref="I48:I51"/>
    <mergeCell ref="B55:B57"/>
    <mergeCell ref="C55:C57"/>
    <mergeCell ref="D55:D57"/>
    <mergeCell ref="E55:E57"/>
    <mergeCell ref="F55:F57"/>
    <mergeCell ref="L48:L51"/>
    <mergeCell ref="G48:G51"/>
    <mergeCell ref="H48:H51"/>
    <mergeCell ref="M52:M54"/>
    <mergeCell ref="N52:N54"/>
    <mergeCell ref="G52:G54"/>
    <mergeCell ref="H52:H54"/>
    <mergeCell ref="I52:I54"/>
    <mergeCell ref="J52:J54"/>
    <mergeCell ref="K52:K54"/>
    <mergeCell ref="L52:L54"/>
    <mergeCell ref="J55:J57"/>
    <mergeCell ref="K55:K57"/>
    <mergeCell ref="L55:L57"/>
    <mergeCell ref="M55:M57"/>
    <mergeCell ref="N55:N57"/>
    <mergeCell ref="G55:G57"/>
    <mergeCell ref="H55:H57"/>
    <mergeCell ref="I55:I57"/>
    <mergeCell ref="B29:B31"/>
    <mergeCell ref="C29:C31"/>
    <mergeCell ref="L29:L31"/>
    <mergeCell ref="M29:M31"/>
    <mergeCell ref="N29:N31"/>
    <mergeCell ref="G29:G31"/>
    <mergeCell ref="H29:H31"/>
    <mergeCell ref="I29:I31"/>
    <mergeCell ref="J29:J31"/>
    <mergeCell ref="K29:K31"/>
    <mergeCell ref="D29:D31"/>
    <mergeCell ref="E29:E31"/>
    <mergeCell ref="F29:F31"/>
    <mergeCell ref="M48:M51"/>
    <mergeCell ref="N48:N51"/>
    <mergeCell ref="F48:F51"/>
    <mergeCell ref="N13:N14"/>
    <mergeCell ref="F13:F14"/>
    <mergeCell ref="G13:G14"/>
    <mergeCell ref="H13:H14"/>
    <mergeCell ref="N7:N8"/>
    <mergeCell ref="G7:G8"/>
    <mergeCell ref="H7:H8"/>
    <mergeCell ref="I7:I8"/>
    <mergeCell ref="J7:J8"/>
    <mergeCell ref="N9:N11"/>
    <mergeCell ref="G9:G11"/>
    <mergeCell ref="H9:H11"/>
    <mergeCell ref="I9:I11"/>
    <mergeCell ref="J9:J11"/>
    <mergeCell ref="K9:K11"/>
    <mergeCell ref="L9:L11"/>
    <mergeCell ref="M9:M11"/>
    <mergeCell ref="D7:D12"/>
    <mergeCell ref="E7:E8"/>
    <mergeCell ref="F7:F8"/>
    <mergeCell ref="E9:E11"/>
    <mergeCell ref="F9:F11"/>
    <mergeCell ref="K7:K8"/>
    <mergeCell ref="L7:L8"/>
    <mergeCell ref="M7:M8"/>
    <mergeCell ref="F22:F25"/>
    <mergeCell ref="G22:G25"/>
    <mergeCell ref="H22:H25"/>
    <mergeCell ref="J17:J19"/>
    <mergeCell ref="K17:K19"/>
    <mergeCell ref="L17:L19"/>
    <mergeCell ref="M17:M19"/>
    <mergeCell ref="D17:D19"/>
    <mergeCell ref="E17:E19"/>
    <mergeCell ref="F17:F19"/>
    <mergeCell ref="M13:M14"/>
    <mergeCell ref="AB35:AB36"/>
    <mergeCell ref="N17:N19"/>
    <mergeCell ref="G17:G19"/>
    <mergeCell ref="H17:H19"/>
    <mergeCell ref="I17:I19"/>
    <mergeCell ref="D26:D28"/>
    <mergeCell ref="E26:E28"/>
    <mergeCell ref="F26:F28"/>
    <mergeCell ref="G26:G28"/>
    <mergeCell ref="I22:I25"/>
    <mergeCell ref="J22:J25"/>
    <mergeCell ref="K22:K25"/>
    <mergeCell ref="L22:L25"/>
    <mergeCell ref="M22:M25"/>
    <mergeCell ref="N22:N25"/>
    <mergeCell ref="N26:N28"/>
    <mergeCell ref="H26:H28"/>
    <mergeCell ref="I26:I28"/>
    <mergeCell ref="J26:J28"/>
    <mergeCell ref="K26:K28"/>
    <mergeCell ref="L26:L28"/>
    <mergeCell ref="M26:M28"/>
    <mergeCell ref="D22:D25"/>
    <mergeCell ref="E22:E25"/>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2"/>
  <sheetViews>
    <sheetView tabSelected="1" topLeftCell="A6" zoomScaleNormal="100" workbookViewId="0">
      <pane ySplit="1" topLeftCell="A15" activePane="bottomLeft" state="frozen"/>
      <selection activeCell="A6" sqref="A6"/>
      <selection pane="bottomLeft" activeCell="D24" sqref="D24"/>
    </sheetView>
  </sheetViews>
  <sheetFormatPr baseColWidth="10" defaultColWidth="11.375" defaultRowHeight="15" customHeight="1"/>
  <cols>
    <col min="1" max="1" width="35.375" customWidth="1"/>
    <col min="2" max="2" width="32" customWidth="1"/>
    <col min="3" max="3" width="30.875" customWidth="1"/>
    <col min="4" max="4" width="19.875" customWidth="1"/>
    <col min="5" max="5" width="41.75" style="72" customWidth="1"/>
    <col min="6" max="6" width="20" customWidth="1"/>
    <col min="7" max="7" width="43.875" style="72" customWidth="1"/>
    <col min="8" max="8" width="15.625" customWidth="1"/>
    <col min="9" max="9" width="15.625" hidden="1" customWidth="1"/>
    <col min="10" max="10" width="11.375" customWidth="1"/>
    <col min="11" max="13" width="15.625" hidden="1" customWidth="1"/>
    <col min="14" max="14" width="15.625" customWidth="1"/>
    <col min="15" max="15" width="9" customWidth="1"/>
    <col min="16" max="16" width="8.375" hidden="1" customWidth="1"/>
    <col min="17" max="17" width="12.25" hidden="1" customWidth="1"/>
    <col min="18" max="18" width="11.25" hidden="1" customWidth="1"/>
    <col min="19" max="19" width="10.25" customWidth="1"/>
    <col min="20" max="20" width="44.125" customWidth="1"/>
    <col min="21" max="22" width="17.25" customWidth="1"/>
    <col min="23" max="24" width="15.625" customWidth="1"/>
    <col min="25" max="27" width="15.625" hidden="1" customWidth="1"/>
    <col min="28" max="28" width="61.875" customWidth="1"/>
  </cols>
  <sheetData>
    <row r="1" spans="1:29" ht="14.25" customHeight="1"/>
    <row r="2" spans="1:29" ht="14.25" customHeight="1"/>
    <row r="3" spans="1:29" ht="14.25" customHeight="1"/>
    <row r="4" spans="1:29" ht="14.25" customHeight="1"/>
    <row r="5" spans="1:29" ht="15.75" customHeight="1"/>
    <row r="6" spans="1:29" ht="84.75" customHeight="1">
      <c r="A6" s="89" t="s">
        <v>260</v>
      </c>
      <c r="B6" s="89" t="s">
        <v>164</v>
      </c>
      <c r="C6" s="89" t="s">
        <v>267</v>
      </c>
      <c r="D6" s="89" t="s">
        <v>268</v>
      </c>
      <c r="E6" s="89" t="s">
        <v>165</v>
      </c>
      <c r="F6" s="89" t="s">
        <v>270</v>
      </c>
      <c r="G6" s="89" t="s">
        <v>168</v>
      </c>
      <c r="H6" s="89" t="s">
        <v>167</v>
      </c>
      <c r="I6" s="89" t="s">
        <v>274</v>
      </c>
      <c r="J6" s="89" t="s">
        <v>275</v>
      </c>
      <c r="K6" s="89" t="s">
        <v>276</v>
      </c>
      <c r="L6" s="89" t="s">
        <v>277</v>
      </c>
      <c r="M6" s="89" t="s">
        <v>278</v>
      </c>
      <c r="N6" s="89" t="s">
        <v>279</v>
      </c>
      <c r="O6" s="89" t="s">
        <v>782</v>
      </c>
      <c r="P6" s="89" t="s">
        <v>783</v>
      </c>
      <c r="Q6" s="89" t="s">
        <v>784</v>
      </c>
      <c r="R6" s="89" t="s">
        <v>785</v>
      </c>
      <c r="S6" s="89" t="s">
        <v>786</v>
      </c>
      <c r="T6" s="89" t="s">
        <v>282</v>
      </c>
      <c r="U6" s="89" t="s">
        <v>283</v>
      </c>
      <c r="V6" s="89" t="s">
        <v>787</v>
      </c>
      <c r="W6" s="89" t="s">
        <v>284</v>
      </c>
      <c r="X6" s="89" t="s">
        <v>788</v>
      </c>
      <c r="Y6" s="89" t="s">
        <v>789</v>
      </c>
      <c r="Z6" s="89" t="s">
        <v>790</v>
      </c>
      <c r="AA6" s="89" t="s">
        <v>791</v>
      </c>
      <c r="AB6" s="150" t="s">
        <v>792</v>
      </c>
      <c r="AC6" s="65"/>
    </row>
    <row r="7" spans="1:29" ht="55.5" customHeight="1">
      <c r="A7" s="317" t="s">
        <v>453</v>
      </c>
      <c r="B7" s="317" t="s">
        <v>683</v>
      </c>
      <c r="C7" s="309" t="s">
        <v>684</v>
      </c>
      <c r="D7" s="309" t="s">
        <v>457</v>
      </c>
      <c r="E7" s="309" t="s">
        <v>685</v>
      </c>
      <c r="F7" s="309" t="s">
        <v>458</v>
      </c>
      <c r="G7" s="309" t="s">
        <v>686</v>
      </c>
      <c r="H7" s="309" t="s">
        <v>461</v>
      </c>
      <c r="I7" s="309" t="s">
        <v>462</v>
      </c>
      <c r="J7" s="307">
        <v>0.25</v>
      </c>
      <c r="K7" s="307">
        <v>0.5</v>
      </c>
      <c r="L7" s="307">
        <v>0.75</v>
      </c>
      <c r="M7" s="307">
        <v>1</v>
      </c>
      <c r="N7" s="307">
        <v>1</v>
      </c>
      <c r="O7" s="159"/>
      <c r="P7" s="159"/>
      <c r="Q7" s="159"/>
      <c r="R7" s="159"/>
      <c r="S7" s="307"/>
      <c r="T7" s="131" t="s">
        <v>687</v>
      </c>
      <c r="U7" s="132">
        <v>24600000</v>
      </c>
      <c r="V7" s="349"/>
      <c r="W7" s="145">
        <v>0.25</v>
      </c>
      <c r="X7" s="145"/>
      <c r="Y7" s="145"/>
      <c r="Z7" s="145"/>
      <c r="AA7" s="145"/>
    </row>
    <row r="8" spans="1:29" ht="76.5" customHeight="1">
      <c r="A8" s="318"/>
      <c r="B8" s="318"/>
      <c r="C8" s="320"/>
      <c r="D8" s="320"/>
      <c r="E8" s="320"/>
      <c r="F8" s="320"/>
      <c r="G8" s="320"/>
      <c r="H8" s="320"/>
      <c r="I8" s="320"/>
      <c r="J8" s="321"/>
      <c r="K8" s="321">
        <v>0.5</v>
      </c>
      <c r="L8" s="321">
        <v>0.75</v>
      </c>
      <c r="M8" s="321">
        <v>1</v>
      </c>
      <c r="N8" s="321">
        <v>1</v>
      </c>
      <c r="O8" s="160"/>
      <c r="P8" s="160"/>
      <c r="Q8" s="160"/>
      <c r="R8" s="160"/>
      <c r="S8" s="321"/>
      <c r="T8" s="131" t="s">
        <v>463</v>
      </c>
      <c r="U8" s="132">
        <v>41000000</v>
      </c>
      <c r="V8" s="350"/>
      <c r="W8" s="145">
        <v>0.38</v>
      </c>
      <c r="X8" s="145"/>
      <c r="Y8" s="145"/>
      <c r="Z8" s="145"/>
      <c r="AA8" s="214"/>
      <c r="AB8" s="149"/>
    </row>
    <row r="9" spans="1:29" ht="113.25" customHeight="1">
      <c r="A9" s="318"/>
      <c r="B9" s="319"/>
      <c r="C9" s="310"/>
      <c r="D9" s="310"/>
      <c r="E9" s="310"/>
      <c r="F9" s="310"/>
      <c r="G9" s="310"/>
      <c r="H9" s="310"/>
      <c r="I9" s="310"/>
      <c r="J9" s="308"/>
      <c r="K9" s="308">
        <v>0.5</v>
      </c>
      <c r="L9" s="308">
        <v>0.75</v>
      </c>
      <c r="M9" s="308">
        <v>1</v>
      </c>
      <c r="N9" s="308">
        <v>1</v>
      </c>
      <c r="O9" s="161"/>
      <c r="P9" s="161"/>
      <c r="Q9" s="161"/>
      <c r="R9" s="161"/>
      <c r="S9" s="308"/>
      <c r="T9" s="131" t="s">
        <v>467</v>
      </c>
      <c r="U9" s="132">
        <v>65100000</v>
      </c>
      <c r="V9" s="351"/>
      <c r="W9" s="145">
        <v>0.37</v>
      </c>
      <c r="X9" s="145"/>
      <c r="Y9" s="145"/>
      <c r="Z9" s="145"/>
      <c r="AA9" s="214"/>
      <c r="AB9" s="149"/>
    </row>
    <row r="10" spans="1:29" ht="77.25" customHeight="1">
      <c r="A10" s="318"/>
      <c r="B10" s="317" t="s">
        <v>690</v>
      </c>
      <c r="C10" s="309" t="s">
        <v>691</v>
      </c>
      <c r="D10" s="309" t="s">
        <v>457</v>
      </c>
      <c r="E10" s="309" t="s">
        <v>692</v>
      </c>
      <c r="F10" s="309" t="s">
        <v>592</v>
      </c>
      <c r="G10" s="309" t="s">
        <v>693</v>
      </c>
      <c r="H10" s="309" t="s">
        <v>171</v>
      </c>
      <c r="I10" s="309" t="s">
        <v>462</v>
      </c>
      <c r="J10" s="307">
        <v>0.25</v>
      </c>
      <c r="K10" s="307">
        <v>0.5</v>
      </c>
      <c r="L10" s="307">
        <v>0.75</v>
      </c>
      <c r="M10" s="307">
        <v>1</v>
      </c>
      <c r="N10" s="307">
        <v>1</v>
      </c>
      <c r="O10" s="307">
        <v>0.17</v>
      </c>
      <c r="P10" s="159"/>
      <c r="Q10" s="159"/>
      <c r="R10" s="159"/>
      <c r="S10" s="307">
        <f>+O10</f>
        <v>0.17</v>
      </c>
      <c r="T10" s="131" t="s">
        <v>694</v>
      </c>
      <c r="U10" s="132">
        <v>0</v>
      </c>
      <c r="V10" s="307">
        <f>+W10*X10+W10*Y10+W10*Z10+W10*AA10+W11*X11+W11*Y11+W11*Z11+W11*AA11</f>
        <v>0.17399999999999999</v>
      </c>
      <c r="W10" s="145">
        <v>0.2</v>
      </c>
      <c r="X10" s="145">
        <v>0.15</v>
      </c>
      <c r="Y10" s="145"/>
      <c r="Z10" s="145"/>
      <c r="AA10" s="214"/>
      <c r="AB10" s="348" t="s">
        <v>827</v>
      </c>
    </row>
    <row r="11" spans="1:29" ht="77.25" customHeight="1">
      <c r="A11" s="319"/>
      <c r="B11" s="319"/>
      <c r="C11" s="310"/>
      <c r="D11" s="310"/>
      <c r="E11" s="310" t="s">
        <v>692</v>
      </c>
      <c r="F11" s="310" t="s">
        <v>592</v>
      </c>
      <c r="G11" s="310" t="s">
        <v>693</v>
      </c>
      <c r="H11" s="310" t="s">
        <v>171</v>
      </c>
      <c r="I11" s="310" t="s">
        <v>462</v>
      </c>
      <c r="J11" s="308"/>
      <c r="K11" s="308">
        <v>0.5</v>
      </c>
      <c r="L11" s="308">
        <v>0.75</v>
      </c>
      <c r="M11" s="308">
        <v>1</v>
      </c>
      <c r="N11" s="308">
        <v>1</v>
      </c>
      <c r="O11" s="308"/>
      <c r="P11" s="161"/>
      <c r="Q11" s="161"/>
      <c r="R11" s="161"/>
      <c r="S11" s="308"/>
      <c r="T11" s="131" t="s">
        <v>697</v>
      </c>
      <c r="U11" s="132">
        <v>78943920</v>
      </c>
      <c r="V11" s="308"/>
      <c r="W11" s="145">
        <v>0.8</v>
      </c>
      <c r="X11" s="145">
        <v>0.18</v>
      </c>
      <c r="Y11" s="145"/>
      <c r="Z11" s="145"/>
      <c r="AA11" s="214"/>
      <c r="AB11" s="348"/>
    </row>
    <row r="12" spans="1:29" ht="38.25" customHeight="1">
      <c r="A12" s="314"/>
      <c r="B12" s="291" t="s">
        <v>819</v>
      </c>
      <c r="C12" s="294" t="s">
        <v>684</v>
      </c>
      <c r="D12" s="164" t="s">
        <v>457</v>
      </c>
      <c r="E12" s="164" t="s">
        <v>723</v>
      </c>
      <c r="F12" s="294" t="s">
        <v>458</v>
      </c>
      <c r="G12" s="164" t="s">
        <v>724</v>
      </c>
      <c r="H12" s="164" t="s">
        <v>171</v>
      </c>
      <c r="I12" s="164">
        <v>100</v>
      </c>
      <c r="J12" s="270">
        <v>0.25</v>
      </c>
      <c r="K12" s="164">
        <v>50</v>
      </c>
      <c r="L12" s="164">
        <v>75</v>
      </c>
      <c r="M12" s="164">
        <v>100</v>
      </c>
      <c r="N12" s="164">
        <v>100</v>
      </c>
      <c r="O12" s="294"/>
      <c r="P12" s="164"/>
      <c r="Q12" s="164"/>
      <c r="R12" s="164"/>
      <c r="S12" s="294">
        <f>+O12</f>
        <v>0</v>
      </c>
      <c r="T12" s="136" t="s">
        <v>725</v>
      </c>
      <c r="U12" s="134">
        <v>0</v>
      </c>
      <c r="V12" s="332">
        <f>+W12*X12+W12*Y12+W12*Z12+W12*AA12+W13*X13+W13*Y13+W13*Z13+W13*AA13+W14*X14+W14*Y14+W14*Z14+W14*AA14+W15*X15+W15*Y15+W15*Z15+W15*AA15+W16*X16+W16*Y16+W16*Z16+W16*AA16</f>
        <v>0.2</v>
      </c>
      <c r="W12" s="135">
        <v>0.2</v>
      </c>
      <c r="X12" s="135">
        <v>0.25</v>
      </c>
      <c r="Y12" s="135"/>
      <c r="Z12" s="135"/>
      <c r="AA12" s="187"/>
      <c r="AB12" s="156" t="s">
        <v>820</v>
      </c>
    </row>
    <row r="13" spans="1:29" ht="37.5" customHeight="1">
      <c r="A13" s="315"/>
      <c r="B13" s="293" t="s">
        <v>722</v>
      </c>
      <c r="C13" s="295" t="s">
        <v>684</v>
      </c>
      <c r="D13" s="165" t="s">
        <v>457</v>
      </c>
      <c r="E13" s="165" t="s">
        <v>723</v>
      </c>
      <c r="F13" s="295"/>
      <c r="G13" s="165" t="s">
        <v>724</v>
      </c>
      <c r="H13" s="165" t="s">
        <v>171</v>
      </c>
      <c r="I13" s="165">
        <v>100</v>
      </c>
      <c r="J13" s="271"/>
      <c r="K13" s="165">
        <v>50</v>
      </c>
      <c r="L13" s="165">
        <v>75</v>
      </c>
      <c r="M13" s="165">
        <v>100</v>
      </c>
      <c r="N13" s="165">
        <v>100</v>
      </c>
      <c r="O13" s="295"/>
      <c r="P13" s="165"/>
      <c r="Q13" s="165"/>
      <c r="R13" s="165"/>
      <c r="S13" s="295"/>
      <c r="T13" s="136" t="s">
        <v>727</v>
      </c>
      <c r="U13" s="134">
        <v>0</v>
      </c>
      <c r="V13" s="340"/>
      <c r="W13" s="135">
        <v>0.2</v>
      </c>
      <c r="X13" s="135">
        <v>0.25</v>
      </c>
      <c r="Y13" s="135"/>
      <c r="Z13" s="135"/>
      <c r="AA13" s="187"/>
      <c r="AB13" s="156" t="s">
        <v>828</v>
      </c>
    </row>
    <row r="14" spans="1:29" ht="28.5" customHeight="1">
      <c r="A14" s="315"/>
      <c r="B14" s="293" t="s">
        <v>722</v>
      </c>
      <c r="C14" s="295" t="s">
        <v>684</v>
      </c>
      <c r="D14" s="165" t="s">
        <v>457</v>
      </c>
      <c r="E14" s="165" t="s">
        <v>723</v>
      </c>
      <c r="F14" s="295"/>
      <c r="G14" s="165" t="s">
        <v>724</v>
      </c>
      <c r="H14" s="165" t="s">
        <v>171</v>
      </c>
      <c r="I14" s="165">
        <v>100</v>
      </c>
      <c r="J14" s="271"/>
      <c r="K14" s="165">
        <v>50</v>
      </c>
      <c r="L14" s="165">
        <v>75</v>
      </c>
      <c r="M14" s="165">
        <v>100</v>
      </c>
      <c r="N14" s="165">
        <v>100</v>
      </c>
      <c r="O14" s="295"/>
      <c r="P14" s="165"/>
      <c r="Q14" s="165"/>
      <c r="R14" s="165"/>
      <c r="S14" s="295"/>
      <c r="T14" s="136" t="s">
        <v>519</v>
      </c>
      <c r="U14" s="134">
        <v>0</v>
      </c>
      <c r="V14" s="340"/>
      <c r="W14" s="135">
        <v>0.2</v>
      </c>
      <c r="X14" s="135">
        <v>0.25</v>
      </c>
      <c r="Y14" s="135"/>
      <c r="Z14" s="135"/>
      <c r="AA14" s="187"/>
      <c r="AB14" s="156" t="s">
        <v>820</v>
      </c>
    </row>
    <row r="15" spans="1:29" ht="57" customHeight="1">
      <c r="A15" s="315"/>
      <c r="B15" s="293" t="s">
        <v>722</v>
      </c>
      <c r="C15" s="295" t="s">
        <v>684</v>
      </c>
      <c r="D15" s="165" t="s">
        <v>457</v>
      </c>
      <c r="E15" s="165" t="s">
        <v>723</v>
      </c>
      <c r="F15" s="295"/>
      <c r="G15" s="165" t="s">
        <v>724</v>
      </c>
      <c r="H15" s="165" t="s">
        <v>171</v>
      </c>
      <c r="I15" s="165">
        <v>100</v>
      </c>
      <c r="J15" s="271"/>
      <c r="K15" s="165">
        <v>50</v>
      </c>
      <c r="L15" s="165">
        <v>75</v>
      </c>
      <c r="M15" s="165">
        <v>100</v>
      </c>
      <c r="N15" s="165">
        <v>100</v>
      </c>
      <c r="O15" s="295"/>
      <c r="P15" s="165"/>
      <c r="Q15" s="165"/>
      <c r="R15" s="165"/>
      <c r="S15" s="295"/>
      <c r="T15" s="136" t="s">
        <v>730</v>
      </c>
      <c r="U15" s="134">
        <v>0</v>
      </c>
      <c r="V15" s="340"/>
      <c r="W15" s="135">
        <v>0.2</v>
      </c>
      <c r="X15" s="135">
        <v>0.25</v>
      </c>
      <c r="Y15" s="135"/>
      <c r="Z15" s="135"/>
      <c r="AA15" s="187"/>
      <c r="AB15" s="156" t="s">
        <v>821</v>
      </c>
    </row>
    <row r="16" spans="1:29" ht="37.5" customHeight="1">
      <c r="A16" s="315"/>
      <c r="B16" s="292" t="s">
        <v>722</v>
      </c>
      <c r="C16" s="296" t="s">
        <v>684</v>
      </c>
      <c r="D16" s="166" t="s">
        <v>457</v>
      </c>
      <c r="E16" s="166" t="s">
        <v>723</v>
      </c>
      <c r="F16" s="296"/>
      <c r="G16" s="166" t="s">
        <v>724</v>
      </c>
      <c r="H16" s="166" t="s">
        <v>171</v>
      </c>
      <c r="I16" s="166">
        <v>100</v>
      </c>
      <c r="J16" s="272"/>
      <c r="K16" s="166">
        <v>50</v>
      </c>
      <c r="L16" s="166">
        <v>75</v>
      </c>
      <c r="M16" s="166">
        <v>100</v>
      </c>
      <c r="N16" s="166">
        <v>100</v>
      </c>
      <c r="O16" s="296"/>
      <c r="P16" s="166"/>
      <c r="Q16" s="166"/>
      <c r="R16" s="166"/>
      <c r="S16" s="296"/>
      <c r="T16" s="136" t="s">
        <v>734</v>
      </c>
      <c r="U16" s="134">
        <v>0</v>
      </c>
      <c r="V16" s="333"/>
      <c r="W16" s="135">
        <v>0.2</v>
      </c>
      <c r="X16" s="135"/>
      <c r="Y16" s="135"/>
      <c r="Z16" s="135"/>
      <c r="AA16" s="187"/>
      <c r="AB16" s="149"/>
    </row>
    <row r="17" spans="1:28" ht="39" customHeight="1">
      <c r="A17" s="315"/>
      <c r="B17" s="285" t="s">
        <v>768</v>
      </c>
      <c r="C17" s="270" t="s">
        <v>769</v>
      </c>
      <c r="D17" s="270" t="s">
        <v>457</v>
      </c>
      <c r="E17" s="270" t="s">
        <v>194</v>
      </c>
      <c r="F17" s="270" t="s">
        <v>563</v>
      </c>
      <c r="G17" s="270" t="s">
        <v>196</v>
      </c>
      <c r="H17" s="270" t="s">
        <v>171</v>
      </c>
      <c r="I17" s="170">
        <v>0.98</v>
      </c>
      <c r="J17" s="270">
        <v>0.37</v>
      </c>
      <c r="K17" s="170">
        <v>0.45</v>
      </c>
      <c r="L17" s="270">
        <v>0.83</v>
      </c>
      <c r="M17" s="170">
        <v>1</v>
      </c>
      <c r="N17" s="170">
        <v>1</v>
      </c>
      <c r="O17" s="270">
        <v>0.37</v>
      </c>
      <c r="P17" s="170"/>
      <c r="Q17" s="170"/>
      <c r="R17" s="170"/>
      <c r="S17" s="270">
        <f>+O17</f>
        <v>0.37</v>
      </c>
      <c r="T17" s="136" t="s">
        <v>566</v>
      </c>
      <c r="U17" s="134">
        <v>0</v>
      </c>
      <c r="V17" s="332">
        <f>+W17*X17+W17*Y17+W17*Z17+W17*AA17+W18*X18+W18*Y18+W18*Z18+W18*AA18</f>
        <v>0.68500000000000005</v>
      </c>
      <c r="W17" s="135">
        <v>0.5</v>
      </c>
      <c r="X17" s="135">
        <v>1</v>
      </c>
      <c r="Y17" s="135"/>
      <c r="Z17" s="135"/>
      <c r="AA17" s="187"/>
      <c r="AB17" s="344" t="s">
        <v>829</v>
      </c>
    </row>
    <row r="18" spans="1:28" ht="39" customHeight="1">
      <c r="A18" s="315"/>
      <c r="B18" s="287" t="s">
        <v>768</v>
      </c>
      <c r="C18" s="272" t="s">
        <v>769</v>
      </c>
      <c r="D18" s="272" t="s">
        <v>457</v>
      </c>
      <c r="E18" s="272" t="s">
        <v>194</v>
      </c>
      <c r="F18" s="272" t="s">
        <v>563</v>
      </c>
      <c r="G18" s="272" t="s">
        <v>196</v>
      </c>
      <c r="H18" s="272" t="s">
        <v>171</v>
      </c>
      <c r="I18" s="171">
        <v>0.98</v>
      </c>
      <c r="J18" s="272"/>
      <c r="K18" s="171">
        <v>0.45</v>
      </c>
      <c r="L18" s="272">
        <v>0.83</v>
      </c>
      <c r="M18" s="171">
        <v>1</v>
      </c>
      <c r="N18" s="171">
        <v>1</v>
      </c>
      <c r="O18" s="272"/>
      <c r="P18" s="171"/>
      <c r="Q18" s="171"/>
      <c r="R18" s="171"/>
      <c r="S18" s="272"/>
      <c r="T18" s="136" t="s">
        <v>569</v>
      </c>
      <c r="U18" s="134">
        <v>0</v>
      </c>
      <c r="V18" s="333"/>
      <c r="W18" s="135">
        <v>0.5</v>
      </c>
      <c r="X18" s="135">
        <v>0.37</v>
      </c>
      <c r="Y18" s="135"/>
      <c r="Z18" s="135"/>
      <c r="AA18" s="187"/>
      <c r="AB18" s="345"/>
    </row>
    <row r="19" spans="1:28" ht="63.75" customHeight="1">
      <c r="A19" s="315"/>
      <c r="B19" s="182" t="s">
        <v>771</v>
      </c>
      <c r="C19" s="170" t="s">
        <v>772</v>
      </c>
      <c r="D19" s="170" t="s">
        <v>457</v>
      </c>
      <c r="E19" s="170" t="s">
        <v>773</v>
      </c>
      <c r="F19" s="270" t="s">
        <v>572</v>
      </c>
      <c r="G19" s="270" t="s">
        <v>193</v>
      </c>
      <c r="H19" s="170" t="s">
        <v>171</v>
      </c>
      <c r="I19" s="170">
        <v>1</v>
      </c>
      <c r="J19" s="270">
        <v>0.05</v>
      </c>
      <c r="K19" s="170">
        <v>0.15</v>
      </c>
      <c r="L19" s="170">
        <v>0.95</v>
      </c>
      <c r="M19" s="170">
        <v>1</v>
      </c>
      <c r="N19" s="170">
        <v>1</v>
      </c>
      <c r="O19" s="270">
        <v>0.06</v>
      </c>
      <c r="P19" s="170"/>
      <c r="Q19" s="170"/>
      <c r="R19" s="170"/>
      <c r="S19" s="270">
        <f>+O19</f>
        <v>0.06</v>
      </c>
      <c r="T19" s="136" t="s">
        <v>574</v>
      </c>
      <c r="U19" s="134">
        <v>0</v>
      </c>
      <c r="V19" s="346">
        <f>+W19*X19+W19*Y19+W19*Z19+W19*AA19+W20*X20+W20*Y20+W20*Z20+W20*AA20</f>
        <v>0.03</v>
      </c>
      <c r="W19" s="135">
        <v>0.5</v>
      </c>
      <c r="X19" s="135">
        <v>0.06</v>
      </c>
      <c r="Y19" s="135"/>
      <c r="Z19" s="135"/>
      <c r="AA19" s="187"/>
      <c r="AB19" s="344" t="s">
        <v>830</v>
      </c>
    </row>
    <row r="20" spans="1:28" ht="51.75" customHeight="1">
      <c r="A20" s="315"/>
      <c r="B20" s="183" t="s">
        <v>771</v>
      </c>
      <c r="C20" s="171" t="s">
        <v>772</v>
      </c>
      <c r="D20" s="171" t="s">
        <v>457</v>
      </c>
      <c r="E20" s="171" t="s">
        <v>773</v>
      </c>
      <c r="F20" s="272" t="s">
        <v>572</v>
      </c>
      <c r="G20" s="272" t="s">
        <v>193</v>
      </c>
      <c r="H20" s="171" t="s">
        <v>171</v>
      </c>
      <c r="I20" s="171">
        <v>1</v>
      </c>
      <c r="J20" s="272"/>
      <c r="K20" s="171">
        <v>0.15</v>
      </c>
      <c r="L20" s="171">
        <v>0.95</v>
      </c>
      <c r="M20" s="171">
        <v>1</v>
      </c>
      <c r="N20" s="171">
        <v>1</v>
      </c>
      <c r="O20" s="272"/>
      <c r="P20" s="171"/>
      <c r="Q20" s="171"/>
      <c r="R20" s="171"/>
      <c r="S20" s="272"/>
      <c r="T20" s="136" t="s">
        <v>775</v>
      </c>
      <c r="U20" s="134">
        <v>0</v>
      </c>
      <c r="V20" s="347"/>
      <c r="W20" s="135">
        <v>0.5</v>
      </c>
      <c r="X20" s="135">
        <v>0</v>
      </c>
      <c r="Y20" s="135"/>
      <c r="Z20" s="135"/>
      <c r="AA20" s="187"/>
      <c r="AB20" s="345"/>
    </row>
    <row r="21" spans="1:28" ht="56.25" customHeight="1">
      <c r="A21" s="315"/>
      <c r="B21" s="180" t="s">
        <v>777</v>
      </c>
      <c r="C21" s="170" t="s">
        <v>778</v>
      </c>
      <c r="D21" s="170" t="s">
        <v>457</v>
      </c>
      <c r="E21" s="270" t="s">
        <v>205</v>
      </c>
      <c r="F21" s="270" t="s">
        <v>592</v>
      </c>
      <c r="G21" s="270" t="s">
        <v>779</v>
      </c>
      <c r="H21" s="270" t="s">
        <v>171</v>
      </c>
      <c r="I21" s="270">
        <v>1</v>
      </c>
      <c r="J21" s="270">
        <v>0.27</v>
      </c>
      <c r="K21" s="270">
        <v>0.53</v>
      </c>
      <c r="L21" s="170">
        <v>0.8</v>
      </c>
      <c r="M21" s="170">
        <v>1</v>
      </c>
      <c r="N21" s="170">
        <v>1</v>
      </c>
      <c r="O21" s="270">
        <v>0.27</v>
      </c>
      <c r="P21" s="170"/>
      <c r="Q21" s="170"/>
      <c r="R21" s="170"/>
      <c r="S21" s="270">
        <f>+O21</f>
        <v>0.27</v>
      </c>
      <c r="T21" s="136" t="s">
        <v>780</v>
      </c>
      <c r="U21" s="134">
        <v>0</v>
      </c>
      <c r="V21" s="332">
        <f>+W21*X21+W21*Y21+W21*Z21+W21*AA21+W22*X22+W22*Y22+W22*Z22+W22*AA22</f>
        <v>0.52</v>
      </c>
      <c r="W21" s="135">
        <v>0.2</v>
      </c>
      <c r="X21" s="135">
        <v>1</v>
      </c>
      <c r="Y21" s="135"/>
      <c r="Z21" s="135"/>
      <c r="AA21" s="187"/>
      <c r="AB21" s="344" t="s">
        <v>831</v>
      </c>
    </row>
    <row r="22" spans="1:28" ht="51" customHeight="1">
      <c r="A22" s="316"/>
      <c r="B22" s="148" t="s">
        <v>777</v>
      </c>
      <c r="C22" s="171" t="s">
        <v>778</v>
      </c>
      <c r="D22" s="171" t="s">
        <v>457</v>
      </c>
      <c r="E22" s="272" t="s">
        <v>205</v>
      </c>
      <c r="F22" s="272" t="s">
        <v>592</v>
      </c>
      <c r="G22" s="272" t="s">
        <v>779</v>
      </c>
      <c r="H22" s="272" t="s">
        <v>171</v>
      </c>
      <c r="I22" s="272">
        <v>100</v>
      </c>
      <c r="J22" s="272"/>
      <c r="K22" s="272">
        <v>0.53</v>
      </c>
      <c r="L22" s="171">
        <v>0.8</v>
      </c>
      <c r="M22" s="171">
        <v>1</v>
      </c>
      <c r="N22" s="171">
        <v>1</v>
      </c>
      <c r="O22" s="272"/>
      <c r="P22" s="171"/>
      <c r="Q22" s="171"/>
      <c r="R22" s="171"/>
      <c r="S22" s="272"/>
      <c r="T22" s="138" t="s">
        <v>781</v>
      </c>
      <c r="U22" s="139">
        <v>821056080</v>
      </c>
      <c r="V22" s="333"/>
      <c r="W22" s="140">
        <v>0.8</v>
      </c>
      <c r="X22" s="140">
        <v>0.4</v>
      </c>
      <c r="Y22" s="140"/>
      <c r="Z22" s="140"/>
      <c r="AA22" s="215"/>
      <c r="AB22" s="345"/>
    </row>
    <row r="23" spans="1:28" ht="14.25">
      <c r="A23" s="122"/>
      <c r="B23" s="122"/>
      <c r="C23" s="122"/>
      <c r="D23" s="122"/>
      <c r="E23" s="122"/>
      <c r="F23" s="122"/>
      <c r="G23" s="122"/>
      <c r="H23" s="122"/>
      <c r="I23" s="122"/>
      <c r="J23" s="229">
        <f>AVERAGE(J7:J22)</f>
        <v>0.24000000000000002</v>
      </c>
      <c r="K23" s="122"/>
      <c r="L23" s="122"/>
      <c r="M23" s="122"/>
      <c r="N23" s="122"/>
      <c r="O23" s="219"/>
      <c r="P23" s="122"/>
      <c r="Q23" s="122"/>
      <c r="R23" s="122"/>
      <c r="S23" s="229">
        <v>0.14499999999999999</v>
      </c>
      <c r="T23" s="122"/>
      <c r="U23" s="122"/>
      <c r="V23" s="219">
        <f>AVERAGE(V10:V22)</f>
        <v>0.32180000000000003</v>
      </c>
      <c r="W23" s="122"/>
      <c r="X23" s="122"/>
      <c r="Y23" s="122"/>
      <c r="Z23" s="122"/>
      <c r="AA23" s="122"/>
    </row>
    <row r="24" spans="1:28" ht="14.25" customHeight="1">
      <c r="E24"/>
      <c r="G24"/>
    </row>
    <row r="25" spans="1:28" ht="14.25" customHeight="1">
      <c r="E25"/>
      <c r="G25"/>
      <c r="J25" s="230"/>
      <c r="S25" s="230"/>
    </row>
    <row r="26" spans="1:28" ht="14.25" customHeight="1">
      <c r="E26"/>
      <c r="G26"/>
      <c r="S26" s="224"/>
    </row>
    <row r="27" spans="1:28" ht="14.25" customHeight="1">
      <c r="E27"/>
      <c r="G27"/>
      <c r="J27" s="224"/>
      <c r="S27" s="224"/>
      <c r="T27" s="151"/>
      <c r="U27" s="151"/>
      <c r="V27" s="151"/>
    </row>
    <row r="28" spans="1:28" ht="14.25" customHeight="1">
      <c r="E28"/>
      <c r="G28"/>
      <c r="U28" s="151"/>
      <c r="V28" s="151"/>
    </row>
    <row r="29" spans="1:28" ht="14.25" customHeight="1">
      <c r="E29"/>
      <c r="G29"/>
    </row>
    <row r="30" spans="1:28" ht="14.25" customHeight="1">
      <c r="E30"/>
      <c r="G30"/>
    </row>
    <row r="31" spans="1:28" ht="14.25" customHeight="1">
      <c r="E31"/>
      <c r="G31"/>
    </row>
    <row r="32" spans="1:28" ht="14.25" customHeight="1">
      <c r="E32"/>
      <c r="G32"/>
    </row>
    <row r="33" spans="5:7" ht="14.25" customHeight="1">
      <c r="E33"/>
      <c r="G33"/>
    </row>
    <row r="34" spans="5:7" ht="14.25" customHeight="1">
      <c r="E34"/>
      <c r="G34"/>
    </row>
    <row r="35" spans="5:7" ht="14.25" customHeight="1">
      <c r="E35"/>
      <c r="G35"/>
    </row>
    <row r="36" spans="5:7" ht="14.25" customHeight="1">
      <c r="E36"/>
      <c r="G36"/>
    </row>
    <row r="37" spans="5:7" ht="14.25" customHeight="1">
      <c r="E37"/>
      <c r="G37"/>
    </row>
    <row r="38" spans="5:7" ht="14.25" customHeight="1">
      <c r="E38"/>
      <c r="G38"/>
    </row>
    <row r="39" spans="5:7" ht="14.25" customHeight="1">
      <c r="E39"/>
      <c r="G39"/>
    </row>
    <row r="40" spans="5:7" ht="14.25" customHeight="1">
      <c r="E40"/>
      <c r="G40"/>
    </row>
    <row r="41" spans="5:7" ht="14.25" customHeight="1">
      <c r="E41"/>
      <c r="G41"/>
    </row>
    <row r="42" spans="5:7" ht="14.25" customHeight="1">
      <c r="E42"/>
      <c r="G42"/>
    </row>
    <row r="43" spans="5:7" ht="14.25" customHeight="1">
      <c r="E43"/>
      <c r="G43"/>
    </row>
    <row r="44" spans="5:7" ht="14.25" customHeight="1">
      <c r="E44"/>
      <c r="G44"/>
    </row>
    <row r="45" spans="5:7" ht="14.25" customHeight="1">
      <c r="E45"/>
      <c r="G45"/>
    </row>
    <row r="46" spans="5:7" ht="14.25" customHeight="1">
      <c r="E46"/>
      <c r="G46"/>
    </row>
    <row r="47" spans="5:7" ht="14.25" customHeight="1">
      <c r="E47"/>
      <c r="G47"/>
    </row>
    <row r="48" spans="5:7" ht="14.25" customHeight="1">
      <c r="E48"/>
      <c r="G48"/>
    </row>
    <row r="49" spans="5:7" ht="14.25" customHeight="1">
      <c r="E49"/>
      <c r="G49"/>
    </row>
    <row r="50" spans="5:7" ht="14.25" customHeight="1">
      <c r="E50"/>
      <c r="G50"/>
    </row>
    <row r="51" spans="5:7" ht="14.25" customHeight="1">
      <c r="E51"/>
      <c r="G51"/>
    </row>
    <row r="52" spans="5:7" ht="14.25" customHeight="1">
      <c r="E52"/>
      <c r="G52"/>
    </row>
    <row r="53" spans="5:7" ht="14.25" customHeight="1">
      <c r="E53"/>
      <c r="G53"/>
    </row>
    <row r="54" spans="5:7" ht="14.25" customHeight="1">
      <c r="E54"/>
      <c r="G54"/>
    </row>
    <row r="55" spans="5:7" ht="14.25" customHeight="1">
      <c r="E55"/>
      <c r="G55"/>
    </row>
    <row r="56" spans="5:7" ht="14.25" customHeight="1">
      <c r="E56"/>
      <c r="G56"/>
    </row>
    <row r="57" spans="5:7" ht="14.25" customHeight="1">
      <c r="E57"/>
      <c r="G57"/>
    </row>
    <row r="58" spans="5:7" ht="14.25" customHeight="1">
      <c r="E58"/>
      <c r="G58"/>
    </row>
    <row r="59" spans="5:7" ht="14.25" customHeight="1">
      <c r="E59"/>
      <c r="G59"/>
    </row>
    <row r="60" spans="5:7" ht="14.25" customHeight="1">
      <c r="E60"/>
      <c r="G60"/>
    </row>
    <row r="61" spans="5:7" ht="14.25" customHeight="1">
      <c r="E61"/>
      <c r="G61"/>
    </row>
    <row r="62" spans="5:7" ht="14.25" customHeight="1">
      <c r="E62"/>
      <c r="G62"/>
    </row>
    <row r="63" spans="5:7" ht="14.25" customHeight="1">
      <c r="E63"/>
      <c r="G63"/>
    </row>
    <row r="64" spans="5:7" ht="14.25" customHeight="1">
      <c r="E64"/>
      <c r="G64"/>
    </row>
    <row r="65" spans="5:7" ht="14.25" customHeight="1">
      <c r="E65"/>
      <c r="G65"/>
    </row>
    <row r="66" spans="5:7" ht="14.25" customHeight="1">
      <c r="E66"/>
      <c r="G66"/>
    </row>
    <row r="67" spans="5:7" ht="14.25" customHeight="1">
      <c r="E67"/>
      <c r="G67"/>
    </row>
    <row r="68" spans="5:7" ht="14.25" customHeight="1">
      <c r="E68"/>
      <c r="G68"/>
    </row>
    <row r="69" spans="5:7" ht="14.25" customHeight="1">
      <c r="E69"/>
      <c r="G69"/>
    </row>
    <row r="70" spans="5:7" ht="14.25" customHeight="1">
      <c r="E70"/>
      <c r="G70"/>
    </row>
    <row r="71" spans="5:7" ht="14.25" customHeight="1">
      <c r="E71"/>
      <c r="G71"/>
    </row>
    <row r="72" spans="5:7" ht="14.25" customHeight="1">
      <c r="E72"/>
      <c r="G72"/>
    </row>
    <row r="73" spans="5:7" ht="14.25" customHeight="1">
      <c r="E73"/>
      <c r="G73"/>
    </row>
    <row r="74" spans="5:7" ht="14.25" customHeight="1">
      <c r="E74"/>
      <c r="G74"/>
    </row>
    <row r="75" spans="5:7" ht="14.25" customHeight="1">
      <c r="E75"/>
      <c r="G75"/>
    </row>
    <row r="76" spans="5:7" ht="14.25" customHeight="1">
      <c r="E76"/>
      <c r="G76"/>
    </row>
    <row r="77" spans="5:7" ht="14.25" customHeight="1">
      <c r="E77"/>
      <c r="G77"/>
    </row>
    <row r="78" spans="5:7" ht="14.25" customHeight="1">
      <c r="E78"/>
      <c r="G78"/>
    </row>
    <row r="79" spans="5:7" ht="14.25" customHeight="1">
      <c r="E79"/>
      <c r="G79"/>
    </row>
    <row r="80" spans="5: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E245"/>
      <c r="G245"/>
    </row>
    <row r="246" spans="5:7" ht="14.25" customHeight="1">
      <c r="E246"/>
      <c r="G246"/>
    </row>
    <row r="247" spans="5:7" ht="14.25" customHeight="1">
      <c r="E247"/>
      <c r="G247"/>
    </row>
    <row r="248" spans="5:7" ht="14.25" customHeight="1">
      <c r="E248"/>
      <c r="G248"/>
    </row>
    <row r="249" spans="5:7" ht="14.25" customHeight="1">
      <c r="E249"/>
      <c r="G249"/>
    </row>
    <row r="250" spans="5:7" ht="14.25" customHeight="1">
      <c r="E250"/>
      <c r="G250"/>
    </row>
    <row r="251" spans="5:7" ht="14.25" customHeight="1">
      <c r="E251"/>
      <c r="G251"/>
    </row>
    <row r="252" spans="5:7" ht="14.25" customHeight="1">
      <c r="E252"/>
      <c r="G252"/>
    </row>
    <row r="253" spans="5:7" ht="14.25" customHeight="1">
      <c r="E253"/>
      <c r="G253"/>
    </row>
    <row r="254" spans="5:7" ht="14.25" customHeight="1">
      <c r="E254"/>
      <c r="G254"/>
    </row>
    <row r="255" spans="5:7" ht="14.25" customHeight="1">
      <c r="E255"/>
      <c r="G255"/>
    </row>
    <row r="256" spans="5:7" ht="14.25" customHeight="1">
      <c r="E256"/>
      <c r="G256"/>
    </row>
    <row r="257" spans="5:7" ht="14.25" customHeight="1">
      <c r="E257"/>
      <c r="G257"/>
    </row>
    <row r="258" spans="5:7" ht="14.25" customHeight="1">
      <c r="G258"/>
    </row>
    <row r="259" spans="5:7" ht="14.25" customHeight="1">
      <c r="G259"/>
    </row>
    <row r="260" spans="5:7" ht="14.25" customHeight="1">
      <c r="G260"/>
    </row>
    <row r="261" spans="5:7" ht="14.25" customHeight="1">
      <c r="G261"/>
    </row>
    <row r="262" spans="5:7" ht="14.25" customHeight="1">
      <c r="G262"/>
    </row>
    <row r="263" spans="5:7" ht="14.25" customHeight="1">
      <c r="G263"/>
    </row>
    <row r="264" spans="5:7" ht="14.25" customHeight="1">
      <c r="G264"/>
    </row>
    <row r="265" spans="5:7" ht="14.25" customHeight="1">
      <c r="G265"/>
    </row>
    <row r="266" spans="5:7" ht="14.25" customHeight="1">
      <c r="G266"/>
    </row>
    <row r="267" spans="5:7" ht="14.25" customHeight="1">
      <c r="G267"/>
    </row>
    <row r="268" spans="5:7" ht="14.25" customHeight="1">
      <c r="G268"/>
    </row>
    <row r="269" spans="5:7" ht="14.25" customHeight="1">
      <c r="G269"/>
    </row>
    <row r="270" spans="5:7" ht="14.25" customHeight="1">
      <c r="G270"/>
    </row>
    <row r="271" spans="5:7" ht="14.25" customHeight="1">
      <c r="G271"/>
    </row>
    <row r="272" spans="5:7" ht="14.25" customHeight="1">
      <c r="G272"/>
    </row>
    <row r="273" spans="7:7" ht="14.25" customHeight="1">
      <c r="G273"/>
    </row>
    <row r="274" spans="7:7" ht="14.25" customHeight="1">
      <c r="G274"/>
    </row>
    <row r="275" spans="7:7" ht="14.25" customHeight="1">
      <c r="G275"/>
    </row>
    <row r="276" spans="7:7" ht="14.25" customHeight="1">
      <c r="G276"/>
    </row>
    <row r="277" spans="7:7" ht="14.25" customHeight="1">
      <c r="G277"/>
    </row>
    <row r="278" spans="7:7" ht="14.25" customHeight="1">
      <c r="G278"/>
    </row>
    <row r="279" spans="7:7" ht="14.25" customHeight="1">
      <c r="G279"/>
    </row>
    <row r="280" spans="7:7" ht="14.25" customHeight="1">
      <c r="G280"/>
    </row>
    <row r="281" spans="7:7" ht="14.25" customHeight="1">
      <c r="G281"/>
    </row>
    <row r="282" spans="7:7" ht="14.25" customHeight="1">
      <c r="G282"/>
    </row>
    <row r="283" spans="7:7" ht="14.25" customHeight="1">
      <c r="G283"/>
    </row>
    <row r="284" spans="7:7" ht="14.25" customHeight="1">
      <c r="G284"/>
    </row>
    <row r="285" spans="7:7" ht="14.25" customHeight="1">
      <c r="G285"/>
    </row>
    <row r="286" spans="7:7" ht="14.25" customHeight="1">
      <c r="G286"/>
    </row>
    <row r="287" spans="7:7" ht="14.25" customHeight="1">
      <c r="G287"/>
    </row>
    <row r="288" spans="7:7" ht="14.25" customHeight="1">
      <c r="G288"/>
    </row>
    <row r="289" spans="7:7" ht="14.25" customHeight="1">
      <c r="G289"/>
    </row>
    <row r="290" spans="7:7" ht="14.25" customHeight="1">
      <c r="G290"/>
    </row>
    <row r="291" spans="7:7" ht="14.25" customHeight="1">
      <c r="G291"/>
    </row>
    <row r="292" spans="7:7" ht="14.25" customHeight="1">
      <c r="G292"/>
    </row>
    <row r="293" spans="7:7" ht="14.25" customHeight="1">
      <c r="G293"/>
    </row>
    <row r="294" spans="7:7" ht="14.25" customHeight="1">
      <c r="G294"/>
    </row>
    <row r="295" spans="7:7" ht="14.25" customHeight="1">
      <c r="G295"/>
    </row>
    <row r="296" spans="7:7" ht="14.25" customHeight="1">
      <c r="G296"/>
    </row>
    <row r="297" spans="7:7" ht="14.25" customHeight="1">
      <c r="G297"/>
    </row>
    <row r="298" spans="7:7" ht="14.25" customHeight="1">
      <c r="G298"/>
    </row>
    <row r="299" spans="7:7" ht="14.25" customHeight="1">
      <c r="G299"/>
    </row>
    <row r="300" spans="7:7" ht="14.25" customHeight="1">
      <c r="G300"/>
    </row>
    <row r="301" spans="7:7" ht="14.25" customHeight="1">
      <c r="G301"/>
    </row>
    <row r="302" spans="7:7" ht="14.25" customHeight="1">
      <c r="G302"/>
    </row>
    <row r="303" spans="7:7" ht="14.25" customHeight="1">
      <c r="G303"/>
    </row>
    <row r="304" spans="7: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row r="950" spans="7:7" ht="14.25" customHeight="1">
      <c r="G950"/>
    </row>
    <row r="951" spans="7:7" ht="14.25" customHeight="1">
      <c r="G951"/>
    </row>
    <row r="952" spans="7:7" ht="14.25" customHeight="1">
      <c r="G952"/>
    </row>
    <row r="953" spans="7:7" ht="14.25" customHeight="1">
      <c r="G953"/>
    </row>
    <row r="954" spans="7:7" ht="14.25" customHeight="1">
      <c r="G954"/>
    </row>
    <row r="955" spans="7:7" ht="14.25" customHeight="1">
      <c r="G955"/>
    </row>
    <row r="956" spans="7:7" ht="14.25" customHeight="1">
      <c r="G956"/>
    </row>
    <row r="957" spans="7:7" ht="14.25" customHeight="1">
      <c r="G957"/>
    </row>
    <row r="958" spans="7:7" ht="14.25" customHeight="1">
      <c r="G958"/>
    </row>
    <row r="959" spans="7:7" ht="14.25" customHeight="1">
      <c r="G959"/>
    </row>
    <row r="960" spans="7:7" ht="14.25" customHeight="1">
      <c r="G960"/>
    </row>
    <row r="961" spans="7:7" ht="14.25" customHeight="1">
      <c r="G961"/>
    </row>
    <row r="962" spans="7:7" ht="14.25" customHeight="1">
      <c r="G962"/>
    </row>
  </sheetData>
  <mergeCells count="72">
    <mergeCell ref="J12:J16"/>
    <mergeCell ref="J17:J18"/>
    <mergeCell ref="J19:J20"/>
    <mergeCell ref="S7:S9"/>
    <mergeCell ref="O12:O16"/>
    <mergeCell ref="S12:S16"/>
    <mergeCell ref="O10:O11"/>
    <mergeCell ref="S10:S11"/>
    <mergeCell ref="N7:N9"/>
    <mergeCell ref="V7:V9"/>
    <mergeCell ref="A7:A11"/>
    <mergeCell ref="B7:B9"/>
    <mergeCell ref="C7:C9"/>
    <mergeCell ref="D7:D9"/>
    <mergeCell ref="E7:E9"/>
    <mergeCell ref="F7:F9"/>
    <mergeCell ref="G7:G9"/>
    <mergeCell ref="H7:H9"/>
    <mergeCell ref="I7:I9"/>
    <mergeCell ref="G10:G11"/>
    <mergeCell ref="J7:J9"/>
    <mergeCell ref="K7:K9"/>
    <mergeCell ref="L7:L9"/>
    <mergeCell ref="M7:M9"/>
    <mergeCell ref="B10:B11"/>
    <mergeCell ref="C10:C11"/>
    <mergeCell ref="D10:D11"/>
    <mergeCell ref="E10:E11"/>
    <mergeCell ref="F10:F11"/>
    <mergeCell ref="N10:N11"/>
    <mergeCell ref="V10:V11"/>
    <mergeCell ref="AB10:AB11"/>
    <mergeCell ref="H10:H11"/>
    <mergeCell ref="I10:I11"/>
    <mergeCell ref="J10:J11"/>
    <mergeCell ref="K10:K11"/>
    <mergeCell ref="L10:L11"/>
    <mergeCell ref="M10:M11"/>
    <mergeCell ref="V12:V16"/>
    <mergeCell ref="V19:V20"/>
    <mergeCell ref="V17:V18"/>
    <mergeCell ref="L17:L18"/>
    <mergeCell ref="A12:A22"/>
    <mergeCell ref="B12:B16"/>
    <mergeCell ref="C12:C16"/>
    <mergeCell ref="F12:F16"/>
    <mergeCell ref="B17:B18"/>
    <mergeCell ref="C17:C18"/>
    <mergeCell ref="D17:D18"/>
    <mergeCell ref="E17:E18"/>
    <mergeCell ref="F17:F18"/>
    <mergeCell ref="F19:F20"/>
    <mergeCell ref="E21:E22"/>
    <mergeCell ref="F21:F22"/>
    <mergeCell ref="H17:H18"/>
    <mergeCell ref="G19:G20"/>
    <mergeCell ref="G17:G18"/>
    <mergeCell ref="V21:V22"/>
    <mergeCell ref="I21:I22"/>
    <mergeCell ref="J21:J22"/>
    <mergeCell ref="K21:K22"/>
    <mergeCell ref="AB21:AB22"/>
    <mergeCell ref="O21:O22"/>
    <mergeCell ref="S21:S22"/>
    <mergeCell ref="G21:G22"/>
    <mergeCell ref="H21:H22"/>
    <mergeCell ref="AB17:AB18"/>
    <mergeCell ref="O17:O18"/>
    <mergeCell ref="S17:S18"/>
    <mergeCell ref="AB19:AB20"/>
    <mergeCell ref="O19:O20"/>
    <mergeCell ref="S19:S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52"/>
  <sheetViews>
    <sheetView topLeftCell="J6" zoomScaleNormal="100" workbookViewId="0">
      <pane ySplit="1" topLeftCell="A7" activePane="bottomLeft" state="frozen"/>
      <selection activeCell="A6" sqref="A6"/>
      <selection pane="bottomLeft" activeCell="S9" sqref="S9:S10"/>
    </sheetView>
  </sheetViews>
  <sheetFormatPr baseColWidth="10" defaultColWidth="11.375" defaultRowHeight="15" customHeight="1"/>
  <cols>
    <col min="1" max="1" width="35.375" customWidth="1"/>
    <col min="2" max="2" width="32" customWidth="1"/>
    <col min="3" max="3" width="30.875" customWidth="1"/>
    <col min="4" max="4" width="19.875" customWidth="1"/>
    <col min="5" max="5" width="39.75" style="72" customWidth="1"/>
    <col min="6" max="6" width="20" customWidth="1"/>
    <col min="7" max="7" width="43.875" style="72" customWidth="1"/>
    <col min="8" max="8" width="15.625" customWidth="1"/>
    <col min="9" max="9" width="15.625" hidden="1" customWidth="1"/>
    <col min="10" max="10" width="11.375" customWidth="1"/>
    <col min="11" max="13" width="15.625" hidden="1" customWidth="1"/>
    <col min="14" max="14" width="15.625" customWidth="1"/>
    <col min="15" max="15" width="9" customWidth="1"/>
    <col min="16" max="16" width="8.375" hidden="1" customWidth="1"/>
    <col min="17" max="17" width="12.25" hidden="1" customWidth="1"/>
    <col min="18" max="18" width="11.25" hidden="1" customWidth="1"/>
    <col min="19" max="19" width="10.25" customWidth="1"/>
    <col min="20" max="20" width="44.125" customWidth="1"/>
    <col min="21" max="22" width="17.25" customWidth="1"/>
    <col min="23" max="24" width="15.625" customWidth="1"/>
    <col min="25" max="27" width="15.625" hidden="1" customWidth="1"/>
    <col min="28" max="28" width="61.875" customWidth="1"/>
  </cols>
  <sheetData>
    <row r="1" spans="1:33" ht="14.25" customHeight="1"/>
    <row r="2" spans="1:33" ht="14.25" customHeight="1"/>
    <row r="3" spans="1:33" ht="14.25" customHeight="1"/>
    <row r="4" spans="1:33" ht="14.25" customHeight="1"/>
    <row r="5" spans="1:33" ht="15.75" customHeight="1"/>
    <row r="6" spans="1:33" ht="84.75" customHeight="1">
      <c r="A6" s="89" t="s">
        <v>260</v>
      </c>
      <c r="B6" s="89" t="s">
        <v>164</v>
      </c>
      <c r="C6" s="89" t="s">
        <v>267</v>
      </c>
      <c r="D6" s="89" t="s">
        <v>268</v>
      </c>
      <c r="E6" s="89" t="s">
        <v>165</v>
      </c>
      <c r="F6" s="89" t="s">
        <v>270</v>
      </c>
      <c r="G6" s="89" t="s">
        <v>168</v>
      </c>
      <c r="H6" s="89" t="s">
        <v>167</v>
      </c>
      <c r="I6" s="89" t="s">
        <v>274</v>
      </c>
      <c r="J6" s="89" t="s">
        <v>275</v>
      </c>
      <c r="K6" s="89" t="s">
        <v>276</v>
      </c>
      <c r="L6" s="89" t="s">
        <v>277</v>
      </c>
      <c r="M6" s="89" t="s">
        <v>278</v>
      </c>
      <c r="N6" s="89" t="s">
        <v>279</v>
      </c>
      <c r="O6" s="89" t="s">
        <v>782</v>
      </c>
      <c r="P6" s="89" t="s">
        <v>783</v>
      </c>
      <c r="Q6" s="89" t="s">
        <v>784</v>
      </c>
      <c r="R6" s="89" t="s">
        <v>785</v>
      </c>
      <c r="S6" s="89" t="s">
        <v>786</v>
      </c>
      <c r="T6" s="89" t="s">
        <v>282</v>
      </c>
      <c r="U6" s="89" t="s">
        <v>283</v>
      </c>
      <c r="V6" s="89" t="s">
        <v>787</v>
      </c>
      <c r="W6" s="89" t="s">
        <v>284</v>
      </c>
      <c r="X6" s="89" t="s">
        <v>788</v>
      </c>
      <c r="Y6" s="89" t="s">
        <v>789</v>
      </c>
      <c r="Z6" s="89" t="s">
        <v>790</v>
      </c>
      <c r="AA6" s="89" t="s">
        <v>791</v>
      </c>
      <c r="AB6" s="150" t="s">
        <v>792</v>
      </c>
      <c r="AC6" s="65"/>
    </row>
    <row r="7" spans="1:33" ht="54" customHeight="1">
      <c r="A7" s="329" t="s">
        <v>331</v>
      </c>
      <c r="B7" s="329" t="s">
        <v>89</v>
      </c>
      <c r="C7" s="267" t="s">
        <v>611</v>
      </c>
      <c r="D7" s="267" t="s">
        <v>335</v>
      </c>
      <c r="E7" s="267" t="s">
        <v>612</v>
      </c>
      <c r="F7" s="267" t="s">
        <v>336</v>
      </c>
      <c r="G7" s="267" t="s">
        <v>613</v>
      </c>
      <c r="H7" s="267" t="s">
        <v>171</v>
      </c>
      <c r="I7" s="267">
        <v>0</v>
      </c>
      <c r="J7" s="264">
        <v>0.25</v>
      </c>
      <c r="K7" s="264">
        <v>0.5</v>
      </c>
      <c r="L7" s="264">
        <v>0.75</v>
      </c>
      <c r="M7" s="264">
        <v>1</v>
      </c>
      <c r="N7" s="264">
        <v>1</v>
      </c>
      <c r="O7" s="264">
        <v>0.25</v>
      </c>
      <c r="P7" s="176"/>
      <c r="Q7" s="176"/>
      <c r="R7" s="176"/>
      <c r="S7" s="264">
        <f>+O7</f>
        <v>0.25</v>
      </c>
      <c r="T7" s="141" t="s">
        <v>614</v>
      </c>
      <c r="U7" s="143">
        <v>172500000</v>
      </c>
      <c r="V7" s="264">
        <f>+W7*X7+W7*Y7+W7*Z7+W7*AA7+W8*X8+W8*Y8+W8*Z8+W8*AA8</f>
        <v>0.2</v>
      </c>
      <c r="W7" s="142">
        <v>0.5</v>
      </c>
      <c r="X7" s="142">
        <v>0.15</v>
      </c>
      <c r="Y7" s="142"/>
      <c r="Z7" s="142"/>
      <c r="AA7" s="142"/>
      <c r="AB7" s="156" t="s">
        <v>793</v>
      </c>
    </row>
    <row r="8" spans="1:33" ht="63" customHeight="1">
      <c r="A8" s="330"/>
      <c r="B8" s="330"/>
      <c r="C8" s="268"/>
      <c r="D8" s="268"/>
      <c r="E8" s="269" t="s">
        <v>612</v>
      </c>
      <c r="F8" s="269" t="s">
        <v>336</v>
      </c>
      <c r="G8" s="269" t="s">
        <v>613</v>
      </c>
      <c r="H8" s="269" t="s">
        <v>171</v>
      </c>
      <c r="I8" s="269">
        <v>0</v>
      </c>
      <c r="J8" s="266"/>
      <c r="K8" s="266">
        <v>0.5</v>
      </c>
      <c r="L8" s="266">
        <v>0.75</v>
      </c>
      <c r="M8" s="266">
        <v>1</v>
      </c>
      <c r="N8" s="266">
        <v>1</v>
      </c>
      <c r="O8" s="266"/>
      <c r="P8" s="177"/>
      <c r="Q8" s="177"/>
      <c r="R8" s="177"/>
      <c r="S8" s="266"/>
      <c r="T8" s="141" t="s">
        <v>617</v>
      </c>
      <c r="U8" s="143">
        <v>142100000</v>
      </c>
      <c r="V8" s="266"/>
      <c r="W8" s="142">
        <v>0.5</v>
      </c>
      <c r="X8" s="142">
        <v>0.25</v>
      </c>
      <c r="Y8" s="142"/>
      <c r="Z8" s="142"/>
      <c r="AA8" s="142"/>
      <c r="AB8" s="190" t="s">
        <v>832</v>
      </c>
    </row>
    <row r="9" spans="1:33" ht="45" customHeight="1">
      <c r="A9" s="330"/>
      <c r="B9" s="329" t="s">
        <v>86</v>
      </c>
      <c r="C9" s="267" t="s">
        <v>611</v>
      </c>
      <c r="D9" s="267" t="s">
        <v>335</v>
      </c>
      <c r="E9" s="267" t="s">
        <v>631</v>
      </c>
      <c r="F9" s="267" t="s">
        <v>336</v>
      </c>
      <c r="G9" s="267" t="s">
        <v>632</v>
      </c>
      <c r="H9" s="267" t="s">
        <v>171</v>
      </c>
      <c r="I9" s="267">
        <v>0</v>
      </c>
      <c r="J9" s="264">
        <v>0.25</v>
      </c>
      <c r="K9" s="264">
        <v>0.5</v>
      </c>
      <c r="L9" s="264">
        <v>0.75</v>
      </c>
      <c r="M9" s="264">
        <v>1</v>
      </c>
      <c r="N9" s="264">
        <v>1</v>
      </c>
      <c r="O9" s="264">
        <v>0.27</v>
      </c>
      <c r="P9" s="176"/>
      <c r="Q9" s="176"/>
      <c r="R9" s="176"/>
      <c r="S9" s="264">
        <f>+O9</f>
        <v>0.27</v>
      </c>
      <c r="T9" s="141" t="s">
        <v>633</v>
      </c>
      <c r="U9" s="143">
        <v>530100000</v>
      </c>
      <c r="V9" s="264">
        <f>+W9*X9+W9*Y9+W9*Z9+W9*AA9+W10*X10+W10*Y10+W10*Z10+W10*AA10</f>
        <v>0.2</v>
      </c>
      <c r="W9" s="142">
        <v>0.5</v>
      </c>
      <c r="X9" s="142">
        <v>0.25</v>
      </c>
      <c r="Y9" s="142"/>
      <c r="Z9" s="142"/>
      <c r="AA9" s="142"/>
      <c r="AB9" s="156" t="s">
        <v>797</v>
      </c>
    </row>
    <row r="10" spans="1:33" ht="72.75" customHeight="1">
      <c r="A10" s="330"/>
      <c r="B10" s="331"/>
      <c r="C10" s="269"/>
      <c r="D10" s="269" t="s">
        <v>335</v>
      </c>
      <c r="E10" s="269" t="s">
        <v>631</v>
      </c>
      <c r="F10" s="269" t="s">
        <v>336</v>
      </c>
      <c r="G10" s="269" t="s">
        <v>632</v>
      </c>
      <c r="H10" s="269" t="s">
        <v>171</v>
      </c>
      <c r="I10" s="269">
        <v>0</v>
      </c>
      <c r="J10" s="266"/>
      <c r="K10" s="266">
        <v>0.5</v>
      </c>
      <c r="L10" s="266">
        <v>0.75</v>
      </c>
      <c r="M10" s="266">
        <v>1</v>
      </c>
      <c r="N10" s="266">
        <v>1</v>
      </c>
      <c r="O10" s="266"/>
      <c r="P10" s="177"/>
      <c r="Q10" s="177"/>
      <c r="R10" s="177"/>
      <c r="S10" s="266"/>
      <c r="T10" s="141" t="s">
        <v>636</v>
      </c>
      <c r="U10" s="143">
        <v>190200000</v>
      </c>
      <c r="V10" s="266"/>
      <c r="W10" s="142">
        <v>0.5</v>
      </c>
      <c r="X10" s="142">
        <v>0.15</v>
      </c>
      <c r="Y10" s="142"/>
      <c r="Z10" s="142"/>
      <c r="AA10" s="142"/>
      <c r="AB10" s="190" t="s">
        <v>833</v>
      </c>
    </row>
    <row r="11" spans="1:33" ht="66.75" customHeight="1">
      <c r="A11" s="330"/>
      <c r="B11" s="329" t="s">
        <v>92</v>
      </c>
      <c r="C11" s="267" t="s">
        <v>611</v>
      </c>
      <c r="D11" s="141" t="s">
        <v>335</v>
      </c>
      <c r="E11" s="141" t="s">
        <v>637</v>
      </c>
      <c r="F11" s="141" t="s">
        <v>336</v>
      </c>
      <c r="G11" s="141" t="s">
        <v>638</v>
      </c>
      <c r="H11" s="141" t="s">
        <v>171</v>
      </c>
      <c r="I11" s="264">
        <v>1</v>
      </c>
      <c r="J11" s="264">
        <v>0.1</v>
      </c>
      <c r="K11" s="264">
        <v>0.3</v>
      </c>
      <c r="L11" s="264">
        <v>0.8</v>
      </c>
      <c r="M11" s="264">
        <v>1</v>
      </c>
      <c r="N11" s="264">
        <v>1</v>
      </c>
      <c r="O11" s="264">
        <v>0</v>
      </c>
      <c r="P11" s="142"/>
      <c r="Q11" s="142"/>
      <c r="R11" s="142"/>
      <c r="S11" s="264">
        <f>+O11</f>
        <v>0</v>
      </c>
      <c r="T11" s="141" t="s">
        <v>639</v>
      </c>
      <c r="U11" s="143">
        <v>88000000</v>
      </c>
      <c r="V11" s="264">
        <f>+W11*X11+W11*Y11+W11*Z11+W11*AA11+W12*X12+W12*Y12+W12*Z12+W12*AA12</f>
        <v>1.95E-2</v>
      </c>
      <c r="W11" s="142">
        <v>0.13</v>
      </c>
      <c r="X11" s="142">
        <v>0.15</v>
      </c>
      <c r="Y11" s="142"/>
      <c r="Z11" s="142"/>
      <c r="AA11" s="142"/>
      <c r="AB11" s="218" t="s">
        <v>798</v>
      </c>
      <c r="AG11" s="157"/>
    </row>
    <row r="12" spans="1:33" ht="105.75" customHeight="1">
      <c r="A12" s="330"/>
      <c r="B12" s="330"/>
      <c r="C12" s="269"/>
      <c r="D12" s="141" t="s">
        <v>335</v>
      </c>
      <c r="E12" s="141" t="s">
        <v>637</v>
      </c>
      <c r="F12" s="141" t="s">
        <v>336</v>
      </c>
      <c r="G12" s="141" t="s">
        <v>638</v>
      </c>
      <c r="H12" s="141" t="s">
        <v>171</v>
      </c>
      <c r="I12" s="266"/>
      <c r="J12" s="266"/>
      <c r="K12" s="266"/>
      <c r="L12" s="266"/>
      <c r="M12" s="266"/>
      <c r="N12" s="266"/>
      <c r="O12" s="266"/>
      <c r="P12" s="142"/>
      <c r="Q12" s="142"/>
      <c r="R12" s="142"/>
      <c r="S12" s="266"/>
      <c r="T12" s="141" t="s">
        <v>386</v>
      </c>
      <c r="U12" s="143">
        <v>1356500000</v>
      </c>
      <c r="V12" s="266"/>
      <c r="W12" s="142">
        <v>0.87</v>
      </c>
      <c r="X12" s="142">
        <v>0</v>
      </c>
      <c r="Y12" s="142"/>
      <c r="Z12" s="142"/>
      <c r="AA12" s="142"/>
      <c r="AB12" s="218" t="s">
        <v>834</v>
      </c>
    </row>
    <row r="13" spans="1:33" ht="14.25">
      <c r="A13" s="122"/>
      <c r="B13" s="122"/>
      <c r="C13" s="122"/>
      <c r="D13" s="122"/>
      <c r="E13" s="122"/>
      <c r="F13" s="122"/>
      <c r="G13" s="122"/>
      <c r="H13" s="122"/>
      <c r="I13" s="122"/>
      <c r="J13" s="219">
        <f>AVERAGE(J7:J12)</f>
        <v>0.19999999999999998</v>
      </c>
      <c r="K13" s="122"/>
      <c r="L13" s="122"/>
      <c r="M13" s="122"/>
      <c r="N13" s="122"/>
      <c r="O13" s="122"/>
      <c r="P13" s="122"/>
      <c r="Q13" s="122"/>
      <c r="R13" s="122"/>
      <c r="S13" s="219">
        <f>SUM(S7:S12)/3</f>
        <v>0.17333333333333334</v>
      </c>
      <c r="T13" s="122"/>
      <c r="U13" s="122"/>
      <c r="V13" s="219">
        <f>AVERAGE(V7:V12)</f>
        <v>0.13983333333333334</v>
      </c>
      <c r="W13" s="122"/>
      <c r="X13" s="122"/>
      <c r="Y13" s="122"/>
      <c r="Z13" s="122"/>
      <c r="AA13" s="122"/>
    </row>
    <row r="14" spans="1:33" ht="14.25" customHeight="1">
      <c r="E14"/>
      <c r="G14"/>
    </row>
    <row r="15" spans="1:33" ht="14.25" customHeight="1">
      <c r="E15"/>
      <c r="G15"/>
    </row>
    <row r="16" spans="1:33" ht="14.25" customHeight="1">
      <c r="E16"/>
      <c r="G16"/>
      <c r="S16" s="220"/>
    </row>
    <row r="17" spans="5:22" ht="14.25" customHeight="1">
      <c r="E17"/>
      <c r="G17"/>
      <c r="T17" s="151"/>
      <c r="U17" s="151"/>
      <c r="V17" s="151"/>
    </row>
    <row r="18" spans="5:22" ht="14.25" customHeight="1">
      <c r="E18"/>
      <c r="G18"/>
      <c r="U18" s="151"/>
      <c r="V18" s="151"/>
    </row>
    <row r="19" spans="5:22" ht="14.25" customHeight="1">
      <c r="E19"/>
      <c r="G19"/>
    </row>
    <row r="20" spans="5:22" ht="14.25" customHeight="1">
      <c r="E20"/>
      <c r="G20"/>
    </row>
    <row r="21" spans="5:22" ht="14.25" customHeight="1">
      <c r="E21"/>
      <c r="G21"/>
    </row>
    <row r="22" spans="5:22" ht="14.25" customHeight="1">
      <c r="E22"/>
      <c r="G22"/>
    </row>
    <row r="23" spans="5:22" ht="14.25" customHeight="1">
      <c r="E23"/>
      <c r="G23"/>
    </row>
    <row r="24" spans="5:22" ht="14.25" customHeight="1">
      <c r="E24"/>
      <c r="G24"/>
    </row>
    <row r="25" spans="5:22" ht="14.25" customHeight="1">
      <c r="E25"/>
      <c r="G25"/>
    </row>
    <row r="26" spans="5:22" ht="14.25" customHeight="1">
      <c r="E26"/>
      <c r="G26"/>
    </row>
    <row r="27" spans="5:22" ht="14.25" customHeight="1">
      <c r="E27"/>
      <c r="G27"/>
    </row>
    <row r="28" spans="5:22" ht="14.25" customHeight="1">
      <c r="E28"/>
      <c r="G28"/>
    </row>
    <row r="29" spans="5:22" ht="14.25" customHeight="1">
      <c r="E29"/>
      <c r="G29"/>
    </row>
    <row r="30" spans="5:22" ht="14.25" customHeight="1">
      <c r="E30"/>
      <c r="G30"/>
    </row>
    <row r="31" spans="5:22" ht="14.25" customHeight="1">
      <c r="E31"/>
      <c r="G31"/>
    </row>
    <row r="32" spans="5:22" ht="14.25" customHeight="1">
      <c r="E32"/>
      <c r="G32"/>
    </row>
    <row r="33" spans="5:7" ht="14.25" customHeight="1">
      <c r="E33"/>
      <c r="G33"/>
    </row>
    <row r="34" spans="5:7" ht="14.25" customHeight="1">
      <c r="E34"/>
      <c r="G34"/>
    </row>
    <row r="35" spans="5:7" ht="14.25" customHeight="1">
      <c r="E35"/>
      <c r="G35"/>
    </row>
    <row r="36" spans="5:7" ht="14.25" customHeight="1">
      <c r="E36"/>
      <c r="G36"/>
    </row>
    <row r="37" spans="5:7" ht="14.25" customHeight="1">
      <c r="E37"/>
      <c r="G37"/>
    </row>
    <row r="38" spans="5:7" ht="14.25" customHeight="1">
      <c r="E38"/>
      <c r="G38"/>
    </row>
    <row r="39" spans="5:7" ht="14.25" customHeight="1">
      <c r="E39"/>
      <c r="G39"/>
    </row>
    <row r="40" spans="5:7" ht="14.25" customHeight="1">
      <c r="E40"/>
      <c r="G40"/>
    </row>
    <row r="41" spans="5:7" ht="14.25" customHeight="1">
      <c r="E41"/>
      <c r="G41"/>
    </row>
    <row r="42" spans="5:7" ht="14.25" customHeight="1">
      <c r="E42"/>
      <c r="G42"/>
    </row>
    <row r="43" spans="5:7" ht="14.25" customHeight="1">
      <c r="E43"/>
      <c r="G43"/>
    </row>
    <row r="44" spans="5:7" ht="14.25" customHeight="1">
      <c r="E44"/>
      <c r="G44"/>
    </row>
    <row r="45" spans="5:7" ht="14.25" customHeight="1">
      <c r="E45"/>
      <c r="G45"/>
    </row>
    <row r="46" spans="5:7" ht="14.25" customHeight="1">
      <c r="E46"/>
      <c r="G46"/>
    </row>
    <row r="47" spans="5:7" ht="14.25" customHeight="1">
      <c r="E47"/>
      <c r="G47"/>
    </row>
    <row r="48" spans="5:7" ht="14.25" customHeight="1">
      <c r="E48"/>
      <c r="G48"/>
    </row>
    <row r="49" spans="5:7" ht="14.25" customHeight="1">
      <c r="E49"/>
      <c r="G49"/>
    </row>
    <row r="50" spans="5:7" ht="14.25" customHeight="1">
      <c r="E50"/>
      <c r="G50"/>
    </row>
    <row r="51" spans="5:7" ht="14.25" customHeight="1">
      <c r="E51"/>
      <c r="G51"/>
    </row>
    <row r="52" spans="5:7" ht="14.25" customHeight="1">
      <c r="E52"/>
      <c r="G52"/>
    </row>
    <row r="53" spans="5:7" ht="14.25" customHeight="1">
      <c r="E53"/>
      <c r="G53"/>
    </row>
    <row r="54" spans="5:7" ht="14.25" customHeight="1">
      <c r="E54"/>
      <c r="G54"/>
    </row>
    <row r="55" spans="5:7" ht="14.25" customHeight="1">
      <c r="E55"/>
      <c r="G55"/>
    </row>
    <row r="56" spans="5:7" ht="14.25" customHeight="1">
      <c r="E56"/>
      <c r="G56"/>
    </row>
    <row r="57" spans="5:7" ht="14.25" customHeight="1">
      <c r="E57"/>
      <c r="G57"/>
    </row>
    <row r="58" spans="5:7" ht="14.25" customHeight="1">
      <c r="E58"/>
      <c r="G58"/>
    </row>
    <row r="59" spans="5:7" ht="14.25" customHeight="1">
      <c r="E59"/>
      <c r="G59"/>
    </row>
    <row r="60" spans="5:7" ht="14.25" customHeight="1">
      <c r="E60"/>
      <c r="G60"/>
    </row>
    <row r="61" spans="5:7" ht="14.25" customHeight="1">
      <c r="E61"/>
      <c r="G61"/>
    </row>
    <row r="62" spans="5:7" ht="14.25" customHeight="1">
      <c r="E62"/>
      <c r="G62"/>
    </row>
    <row r="63" spans="5:7" ht="14.25" customHeight="1">
      <c r="E63"/>
      <c r="G63"/>
    </row>
    <row r="64" spans="5:7" ht="14.25" customHeight="1">
      <c r="E64"/>
      <c r="G64"/>
    </row>
    <row r="65" spans="5:7" ht="14.25" customHeight="1">
      <c r="E65"/>
      <c r="G65"/>
    </row>
    <row r="66" spans="5:7" ht="14.25" customHeight="1">
      <c r="E66"/>
      <c r="G66"/>
    </row>
    <row r="67" spans="5:7" ht="14.25" customHeight="1">
      <c r="E67"/>
      <c r="G67"/>
    </row>
    <row r="68" spans="5:7" ht="14.25" customHeight="1">
      <c r="E68"/>
      <c r="G68"/>
    </row>
    <row r="69" spans="5:7" ht="14.25" customHeight="1">
      <c r="E69"/>
      <c r="G69"/>
    </row>
    <row r="70" spans="5:7" ht="14.25" customHeight="1">
      <c r="E70"/>
      <c r="G70"/>
    </row>
    <row r="71" spans="5:7" ht="14.25" customHeight="1">
      <c r="E71"/>
      <c r="G71"/>
    </row>
    <row r="72" spans="5:7" ht="14.25" customHeight="1">
      <c r="E72"/>
      <c r="G72"/>
    </row>
    <row r="73" spans="5:7" ht="14.25" customHeight="1">
      <c r="E73"/>
      <c r="G73"/>
    </row>
    <row r="74" spans="5:7" ht="14.25" customHeight="1">
      <c r="E74"/>
      <c r="G74"/>
    </row>
    <row r="75" spans="5:7" ht="14.25" customHeight="1">
      <c r="E75"/>
      <c r="G75"/>
    </row>
    <row r="76" spans="5:7" ht="14.25" customHeight="1">
      <c r="E76"/>
      <c r="G76"/>
    </row>
    <row r="77" spans="5:7" ht="14.25" customHeight="1">
      <c r="E77"/>
      <c r="G77"/>
    </row>
    <row r="78" spans="5:7" ht="14.25" customHeight="1">
      <c r="E78"/>
      <c r="G78"/>
    </row>
    <row r="79" spans="5:7" ht="14.25" customHeight="1">
      <c r="E79"/>
      <c r="G79"/>
    </row>
    <row r="80" spans="5: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E245"/>
      <c r="G245"/>
    </row>
    <row r="246" spans="5:7" ht="14.25" customHeight="1">
      <c r="E246"/>
      <c r="G246"/>
    </row>
    <row r="247" spans="5:7" ht="14.25" customHeight="1">
      <c r="E247"/>
      <c r="G247"/>
    </row>
    <row r="248" spans="5:7" ht="14.25" customHeight="1">
      <c r="G248"/>
    </row>
    <row r="249" spans="5:7" ht="14.25" customHeight="1">
      <c r="G249"/>
    </row>
    <row r="250" spans="5:7" ht="14.25" customHeight="1">
      <c r="G250"/>
    </row>
    <row r="251" spans="5:7" ht="14.25" customHeight="1">
      <c r="G251"/>
    </row>
    <row r="252" spans="5:7" ht="14.25" customHeight="1">
      <c r="G252"/>
    </row>
    <row r="253" spans="5:7" ht="14.25" customHeight="1">
      <c r="G253"/>
    </row>
    <row r="254" spans="5:7" ht="14.25" customHeight="1">
      <c r="G254"/>
    </row>
    <row r="255" spans="5:7" ht="14.25" customHeight="1">
      <c r="G255"/>
    </row>
    <row r="256" spans="5:7" ht="14.25" customHeight="1">
      <c r="G256"/>
    </row>
    <row r="257" spans="7:7" ht="14.25" customHeight="1">
      <c r="G257"/>
    </row>
    <row r="258" spans="7:7" ht="14.25" customHeight="1">
      <c r="G258"/>
    </row>
    <row r="259" spans="7:7" ht="14.25" customHeight="1">
      <c r="G259"/>
    </row>
    <row r="260" spans="7:7" ht="14.25" customHeight="1">
      <c r="G260"/>
    </row>
    <row r="261" spans="7:7" ht="14.25" customHeight="1">
      <c r="G261"/>
    </row>
    <row r="262" spans="7:7" ht="14.25" customHeight="1">
      <c r="G262"/>
    </row>
    <row r="263" spans="7:7" ht="14.25" customHeight="1">
      <c r="G263"/>
    </row>
    <row r="264" spans="7:7" ht="14.25" customHeight="1">
      <c r="G264"/>
    </row>
    <row r="265" spans="7:7" ht="14.25" customHeight="1">
      <c r="G265"/>
    </row>
    <row r="266" spans="7:7" ht="14.25" customHeight="1">
      <c r="G266"/>
    </row>
    <row r="267" spans="7:7" ht="14.25" customHeight="1">
      <c r="G267"/>
    </row>
    <row r="268" spans="7:7" ht="14.25" customHeight="1">
      <c r="G268"/>
    </row>
    <row r="269" spans="7:7" ht="14.25" customHeight="1">
      <c r="G269"/>
    </row>
    <row r="270" spans="7:7" ht="14.25" customHeight="1">
      <c r="G270"/>
    </row>
    <row r="271" spans="7:7" ht="14.25" customHeight="1">
      <c r="G271"/>
    </row>
    <row r="272" spans="7:7" ht="14.25" customHeight="1">
      <c r="G272"/>
    </row>
    <row r="273" spans="7:7" ht="14.25" customHeight="1">
      <c r="G273"/>
    </row>
    <row r="274" spans="7:7" ht="14.25" customHeight="1">
      <c r="G274"/>
    </row>
    <row r="275" spans="7:7" ht="14.25" customHeight="1">
      <c r="G275"/>
    </row>
    <row r="276" spans="7:7" ht="14.25" customHeight="1">
      <c r="G276"/>
    </row>
    <row r="277" spans="7:7" ht="14.25" customHeight="1">
      <c r="G277"/>
    </row>
    <row r="278" spans="7:7" ht="14.25" customHeight="1">
      <c r="G278"/>
    </row>
    <row r="279" spans="7:7" ht="14.25" customHeight="1">
      <c r="G279"/>
    </row>
    <row r="280" spans="7:7" ht="14.25" customHeight="1">
      <c r="G280"/>
    </row>
    <row r="281" spans="7:7" ht="14.25" customHeight="1">
      <c r="G281"/>
    </row>
    <row r="282" spans="7:7" ht="14.25" customHeight="1">
      <c r="G282"/>
    </row>
    <row r="283" spans="7:7" ht="14.25" customHeight="1">
      <c r="G283"/>
    </row>
    <row r="284" spans="7:7" ht="14.25" customHeight="1">
      <c r="G284"/>
    </row>
    <row r="285" spans="7:7" ht="14.25" customHeight="1">
      <c r="G285"/>
    </row>
    <row r="286" spans="7:7" ht="14.25" customHeight="1">
      <c r="G286"/>
    </row>
    <row r="287" spans="7:7" ht="14.25" customHeight="1">
      <c r="G287"/>
    </row>
    <row r="288" spans="7:7" ht="14.25" customHeight="1">
      <c r="G288"/>
    </row>
    <row r="289" spans="7:7" ht="14.25" customHeight="1">
      <c r="G289"/>
    </row>
    <row r="290" spans="7:7" ht="14.25" customHeight="1">
      <c r="G290"/>
    </row>
    <row r="291" spans="7:7" ht="14.25" customHeight="1">
      <c r="G291"/>
    </row>
    <row r="292" spans="7:7" ht="14.25" customHeight="1">
      <c r="G292"/>
    </row>
    <row r="293" spans="7:7" ht="14.25" customHeight="1">
      <c r="G293"/>
    </row>
    <row r="294" spans="7:7" ht="14.25" customHeight="1">
      <c r="G294"/>
    </row>
    <row r="295" spans="7:7" ht="14.25" customHeight="1">
      <c r="G295"/>
    </row>
    <row r="296" spans="7:7" ht="14.25" customHeight="1">
      <c r="G296"/>
    </row>
    <row r="297" spans="7:7" ht="14.25" customHeight="1">
      <c r="G297"/>
    </row>
    <row r="298" spans="7:7" ht="14.25" customHeight="1">
      <c r="G298"/>
    </row>
    <row r="299" spans="7:7" ht="14.25" customHeight="1">
      <c r="G299"/>
    </row>
    <row r="300" spans="7:7" ht="14.25" customHeight="1">
      <c r="G300"/>
    </row>
    <row r="301" spans="7:7" ht="14.25" customHeight="1">
      <c r="G301"/>
    </row>
    <row r="302" spans="7:7" ht="14.25" customHeight="1">
      <c r="G302"/>
    </row>
    <row r="303" spans="7:7" ht="14.25" customHeight="1">
      <c r="G303"/>
    </row>
    <row r="304" spans="7: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row r="950" spans="7:7" ht="14.25" customHeight="1">
      <c r="G950"/>
    </row>
    <row r="951" spans="7:7" ht="14.25" customHeight="1">
      <c r="G951"/>
    </row>
    <row r="952" spans="7:7" ht="14.25" customHeight="1">
      <c r="G952"/>
    </row>
  </sheetData>
  <mergeCells count="44">
    <mergeCell ref="A7:A12"/>
    <mergeCell ref="B7:B8"/>
    <mergeCell ref="C7:C8"/>
    <mergeCell ref="D7:D8"/>
    <mergeCell ref="E7:E8"/>
    <mergeCell ref="E9:E10"/>
    <mergeCell ref="V7:V8"/>
    <mergeCell ref="G7:G8"/>
    <mergeCell ref="H7:H8"/>
    <mergeCell ref="I7:I8"/>
    <mergeCell ref="J7:J8"/>
    <mergeCell ref="K7:K8"/>
    <mergeCell ref="L7:L8"/>
    <mergeCell ref="O7:O8"/>
    <mergeCell ref="S7:S8"/>
    <mergeCell ref="F9:F10"/>
    <mergeCell ref="G9:G10"/>
    <mergeCell ref="M7:M8"/>
    <mergeCell ref="N7:N8"/>
    <mergeCell ref="F7:F8"/>
    <mergeCell ref="O9:O10"/>
    <mergeCell ref="S9:S10"/>
    <mergeCell ref="N9:N10"/>
    <mergeCell ref="V9:V10"/>
    <mergeCell ref="B11:B12"/>
    <mergeCell ref="C11:C12"/>
    <mergeCell ref="V11:V12"/>
    <mergeCell ref="H9:H10"/>
    <mergeCell ref="I9:I10"/>
    <mergeCell ref="J9:J10"/>
    <mergeCell ref="K9:K10"/>
    <mergeCell ref="L9:L10"/>
    <mergeCell ref="M9:M10"/>
    <mergeCell ref="B9:B10"/>
    <mergeCell ref="C9:C10"/>
    <mergeCell ref="D9:D10"/>
    <mergeCell ref="N11:N12"/>
    <mergeCell ref="O11:O12"/>
    <mergeCell ref="S11:S12"/>
    <mergeCell ref="I11:I12"/>
    <mergeCell ref="J11:J12"/>
    <mergeCell ref="K11:K12"/>
    <mergeCell ref="L11:L12"/>
    <mergeCell ref="M11:M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Hoja1</vt:lpstr>
      <vt:lpstr>Ajustes</vt:lpstr>
      <vt:lpstr>codigos productos</vt:lpstr>
      <vt:lpstr>Hoja2</vt:lpstr>
      <vt:lpstr>V3</vt:lpstr>
      <vt:lpstr>PAI 2025 Accesible</vt:lpstr>
      <vt:lpstr>PAI 2025 </vt:lpstr>
      <vt:lpstr>DG</vt:lpstr>
      <vt:lpstr>DCI</vt:lpstr>
      <vt:lpstr>DOCI</vt:lpstr>
      <vt:lpstr>DEMANDA</vt:lpstr>
      <vt:lpstr>DAF</vt: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CAMILO MALPICA CARDENAS</dc:creator>
  <cp:keywords/>
  <dc:description/>
  <cp:lastModifiedBy>Julio Ignacio Gutiérrez Vargas</cp:lastModifiedBy>
  <cp:revision/>
  <dcterms:created xsi:type="dcterms:W3CDTF">2024-06-24T16:42:35Z</dcterms:created>
  <dcterms:modified xsi:type="dcterms:W3CDTF">2025-11-20T21:39:51Z</dcterms:modified>
  <cp:category/>
  <cp:contentStatus/>
</cp:coreProperties>
</file>